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20" tabRatio="902" activeTab="0"/>
  </bookViews>
  <sheets>
    <sheet name="titul" sheetId="1" r:id="rId1"/>
    <sheet name="obsah" sheetId="2" r:id="rId2"/>
    <sheet name="zoznam" sheetId="3" r:id="rId3"/>
    <sheet name="úvod" sheetId="4" r:id="rId4"/>
    <sheet name="NA celkove" sheetId="5" r:id="rId5"/>
    <sheet name="G" sheetId="6" r:id="rId6"/>
    <sheet name="SOŠ1" sheetId="7" r:id="rId7"/>
    <sheet name="SOŠ2" sheetId="8" r:id="rId8"/>
    <sheet name="SOU-m1" sheetId="9" r:id="rId9"/>
    <sheet name="SOU-m2" sheetId="10" r:id="rId10"/>
    <sheet name="SŠ1" sheetId="11" r:id="rId11"/>
    <sheet name="SŠ2" sheetId="12" r:id="rId12"/>
    <sheet name="SŠŠ1" sheetId="13" r:id="rId13"/>
    <sheet name="SŠŠ2" sheetId="14" r:id="rId14"/>
    <sheet name="záver" sheetId="15" r:id="rId15"/>
    <sheet name="príloha1" sheetId="16" r:id="rId16"/>
    <sheet name="príloha2" sheetId="17" r:id="rId17"/>
  </sheets>
  <definedNames/>
  <calcPr fullCalcOnLoad="1"/>
</workbook>
</file>

<file path=xl/sharedStrings.xml><?xml version="1.0" encoding="utf-8"?>
<sst xmlns="http://schemas.openxmlformats.org/spreadsheetml/2006/main" count="2772" uniqueCount="1435">
  <si>
    <t>o 60 %. Za nimi nasledovali absolventi stredných odborných škôl, s poklesom o 54 % a</t>
  </si>
  <si>
    <t>absolventi stredných škôl bez maturity (o 41 %). Najnižší index absorpcie vykazovali</t>
  </si>
  <si>
    <t xml:space="preserve">porovnateľné s predchádzajúcim obdobím. Stupeň absorpcie absolventov vysokých škôl bol </t>
  </si>
  <si>
    <t>až 89 %, oproti minulému obdobiu sa však znížil o 7 percentuálnych bodov.</t>
  </si>
  <si>
    <t>V porovnaní s predchádzajúcim obdobím 2005/06 poklesla miera nezamestnanosti v prípade</t>
  </si>
  <si>
    <t xml:space="preserve">absolventov VŠ v mesiacoch jún 2006 a máj 2007. Prírastky absolventov SŠ boli naopak o 12 % nižšie. </t>
  </si>
  <si>
    <t>riziko nezamestnanosti. Uchádzači o zamestnanie bez vzdelania, so základným vzdelaním a vyučení</t>
  </si>
  <si>
    <t>a vyučených (31,4 %). Relatívne vysoký bol však aj podiel nezamestnaných s úplným stredným</t>
  </si>
  <si>
    <t xml:space="preserve">Štruktúra uchádzačov o zamestnanie podľa veku sa </t>
  </si>
  <si>
    <t xml:space="preserve">Kým počet nezamestnaných odráža extenzitu javu nezamestnanosti, miera nezamestnanosti </t>
  </si>
  <si>
    <t>Téma uplatnenia absolventov škôl na trhu práce je mnohorozmerná. Obsahuje dimenziu</t>
  </si>
  <si>
    <t>Absolventi škôl patria z pohľadu ohrozenia nezamestnanosťou medzi rizikové skupiny na trhu</t>
  </si>
  <si>
    <t xml:space="preserve">absolventov, mesačné prítoky a úbytky v evidencii. </t>
  </si>
  <si>
    <t>nezamestnanosti, podiely nezamestnaných absolventov z celkového počtu uchádzačov o</t>
  </si>
  <si>
    <t>Objektom analýzy sú nezamestnaní absolventi gymnázií, stredných odborných škôl, stredných</t>
  </si>
  <si>
    <t>podľa toho, či ukončili alebo neukončili štúdium maturitou. Na komparatívne účely sú uvádzané aj</t>
  </si>
  <si>
    <t xml:space="preserve">charakteristiky nezamestnanosti absolventov vysokých škôl a uchádzačov o zamestnanie celkove. </t>
  </si>
  <si>
    <r>
      <t xml:space="preserve">Druhú skupinu tvoria </t>
    </r>
    <r>
      <rPr>
        <b/>
        <sz val="10"/>
        <rFont val="Arial CE"/>
        <family val="0"/>
      </rPr>
      <t>intenzívne</t>
    </r>
    <r>
      <rPr>
        <sz val="10"/>
        <rFont val="Arial CE"/>
        <family val="0"/>
      </rPr>
      <t xml:space="preserve"> veličiny ako miera evidovanej nezamestnanosti, absolventská miera</t>
    </r>
  </si>
  <si>
    <t>vývojom v predchádzajúcich obdobiach, určiť ich trend a tak prípadne anticipovať aj budúci vývoj</t>
  </si>
  <si>
    <t xml:space="preserve">Úlohou analýzy je kvantifikovať proces prebiehajúci v súvislosti s umiestňovaním absolventov na </t>
  </si>
  <si>
    <t>trh práce. Zistené číselné parametre - charakteristiky vývoja - je možné porovnávať a hodnotiť s</t>
  </si>
  <si>
    <t>1 272 v marci 2007. Najvyšší počet nezamestnaných mali Košický a Prešovský kraj. Je negatívne, že</t>
  </si>
  <si>
    <t xml:space="preserve">Najväčšie mesačné prírastky nezamestnaných absolventov boli septembri, zaznamenali ich zhodne </t>
  </si>
  <si>
    <t>prípravy na povolanie. Najväčšiu skupinu (74 %) tvorili v septembri 2006 absolventi, ktorí boli evidovaní</t>
  </si>
  <si>
    <t>a viac ako 6 mesiacov 42,1 % absolventov.</t>
  </si>
  <si>
    <t xml:space="preserve">Štruktúra nezamestnaných absolventov podľa druhu ŠŠ </t>
  </si>
  <si>
    <t xml:space="preserve">Miera nezamestnanosti absolventov ŠŠ </t>
  </si>
  <si>
    <t xml:space="preserve">Miera nezamestnanosti absolventov ŠŠ podľa krajov </t>
  </si>
  <si>
    <t xml:space="preserve">a kritické, pretože sa v ňom vo vysokej miere prejavuje neskúsenosť absolventa na jednej strane </t>
  </si>
  <si>
    <t xml:space="preserve">práce. Práve obdobie od ukončenia školy až po nájdenie si prvého zamestnania je najťažšie </t>
  </si>
  <si>
    <t>ekonomickú, ktorá je zameraná na efektívnosť realizácie subjektu v prostredí pracovných vzťahov.</t>
  </si>
  <si>
    <t>Rozmer sociálny sleduje začlenenie absolventa do konkrétneho profesionálneho a spoločenského</t>
  </si>
  <si>
    <t>prostredia, a to aj v negatívnom prípade ako nezamestnaného. Fenoménu uplatnenia sa v</t>
  </si>
  <si>
    <t>neposlednom rade dotýka aj osobná spokojnosť a pocit sebarealizácie absolventa v pracovnom</t>
  </si>
  <si>
    <t xml:space="preserve">procese, ktorý zapadá do psychologickej dimenzie skúmania. </t>
  </si>
  <si>
    <t>Analýza "Uplatnenie absolventov stredných škôl v praxi" opisuje vývoj nezamestnanosti absolventov</t>
  </si>
  <si>
    <t>v období 2006/2007. Pokračuje tak v permanentnom monitorovaní nezamestnanosti absolventov</t>
  </si>
  <si>
    <t>Tab. O8</t>
  </si>
  <si>
    <t>Tab. Um1</t>
  </si>
  <si>
    <t>Tab. Um2</t>
  </si>
  <si>
    <t>Tab. Um3</t>
  </si>
  <si>
    <t>Tab. Um4</t>
  </si>
  <si>
    <t>Tab. Um5</t>
  </si>
  <si>
    <t>Tab. Um6</t>
  </si>
  <si>
    <t>Tab. Um7</t>
  </si>
  <si>
    <t>Tab. Um8</t>
  </si>
  <si>
    <t>Tab. SŠ1</t>
  </si>
  <si>
    <t>Tab. SŠ2</t>
  </si>
  <si>
    <t>poradie</t>
  </si>
  <si>
    <t>Absolventi stredných škôl celkove</t>
  </si>
  <si>
    <t>medziročný rozdiel AMN(SŠ)</t>
  </si>
  <si>
    <t>medziročný rozdiel AMN</t>
  </si>
  <si>
    <t>Tab. SŠ3</t>
  </si>
  <si>
    <t>Tab. SŠ4</t>
  </si>
  <si>
    <t xml:space="preserve">Priemerná doba evidencie bola v septembri 2006  3,7 mesiaca a v máji 2007 5,4 mesiaca. </t>
  </si>
  <si>
    <t>Doterajší vývoj doby evidencie nepoukazuje na jej celkový pokles, naopak mierne vzrastajú</t>
  </si>
  <si>
    <t>septembrové hodnoty.</t>
  </si>
  <si>
    <t>Miera nezamestnanosti absolventov gymnázií je v porovnaní s ostatnými strednými školami výrazne</t>
  </si>
  <si>
    <t>ukazovateľ klesol o 0,5 percentuálneho bodu.</t>
  </si>
  <si>
    <t>nižšia. Nespôsobuje to vysoká uplatniteľnosť a záujem zo strany zamestnávateľov, ale to, že prevažná</t>
  </si>
  <si>
    <t>časť (82,3 %) pokračuje vo vysokoškolskom štúdiu. V septembri a marci, keď ukazovateľ dosiahol</t>
  </si>
  <si>
    <t>Celková absolventská miera nezamestnanosti sa oproti predchádzajúcemu obdobiu znížila v priemere</t>
  </si>
  <si>
    <t>V porovnaní s rokom 2003 došlo až na jeden prípad k poklesu miery nezamestnanosti. V priemere to</t>
  </si>
  <si>
    <t>vývoj miery nezamestnanosti stacionárny.</t>
  </si>
  <si>
    <t>V porovnaní s rokom 2002 došlo až na jednu výnimku k poklesu miery nezamestnanosti. V priemere to</t>
  </si>
  <si>
    <t>Graf O7 zachytáva klesajúci trend miery nezamestnanosti v hlavných skupinách odborov v stredných</t>
  </si>
  <si>
    <t>odborných školách od roku 2002 do roku 2006. Hodnoty sa vzťahujú k mesiacu september.</t>
  </si>
  <si>
    <t>Maturitné odbory v stredných odborných učilištiach (SOU-m) ukončilo v rokoch 2005 a 2006</t>
  </si>
  <si>
    <t xml:space="preserve">kraji (9,2 %). </t>
  </si>
  <si>
    <t xml:space="preserve">Prírastky nezamestnaných absolventov SOU-m kulminovali vo všetkých krajoch v septembri 2006. </t>
  </si>
  <si>
    <t>Celkove bolo v tomto mesiaci evidovaných až  4 224 absolventov (v roku 2005 to bolo 5 101 absolventov).</t>
  </si>
  <si>
    <t>Najväčšiu skupinu (79,1 %) tvorili v septembri 2006 absolventi nezamestnaní menej ako 3 mesiace.</t>
  </si>
  <si>
    <t>Počet dlhodobo nezamestnaných (t.j. 12 až 15 mesiacov) tvoril 10,5 %. Oproti predchádzajúcemu roku</t>
  </si>
  <si>
    <t xml:space="preserve">sa zvýšil o jeden percentuálny bod. </t>
  </si>
  <si>
    <t>V máji 2007 boli najpočetnejšou skupinou nezamestnaní 6 až 9 mesiacov (41,7 %) dlhodobá</t>
  </si>
  <si>
    <t>nezamestnanosť sa znížila na 7,6 %, čo je však o 5 percentuálnych bodov viac ako v máji 2006.</t>
  </si>
  <si>
    <t>Tieto hodnoty sú zrovnateľné s predchádzajúcim obdobím.</t>
  </si>
  <si>
    <t xml:space="preserve">Miera nezamestnanosti absolventov SOU s maturitou sa pohybovala v rozpätí od 6,7 % do 16,7 %. </t>
  </si>
  <si>
    <t>Po kulminácii v septembri 2006 klesala rovnomerne na minimálnu úroveň v máji 2007. Jej vývoj je</t>
  </si>
  <si>
    <t>dzajúcim obdobím bola  miera nezamestnanosti v priemere takmer o 4 percentuálne body nižšia.</t>
  </si>
  <si>
    <t>bystrickom (13,6 %) a v Prešovskom kraji (13,6 %). V Bratislavskom kraji dosahovala len 4,8 %.</t>
  </si>
  <si>
    <t>K najvýraznejšiemu zníženiu nezamestnanosti v porovnaní s predchádzajúcim rokom došlo v Košickom</t>
  </si>
  <si>
    <t xml:space="preserve">a Banskobystrickom kraji. Miera absolventskej nezamestnanosti sa tam zmenšila o viac ako </t>
  </si>
  <si>
    <t>5 percentuálnych bodov.</t>
  </si>
  <si>
    <t xml:space="preserve">klesala na 16,4 %, 14,2 %  a na súčasných 10,4 %. </t>
  </si>
  <si>
    <t xml:space="preserve">absolventov SŠ bez maturity </t>
  </si>
  <si>
    <t xml:space="preserve"> 6/03</t>
  </si>
  <si>
    <t xml:space="preserve"> 7/03</t>
  </si>
  <si>
    <t xml:space="preserve"> 8/03</t>
  </si>
  <si>
    <t xml:space="preserve"> 9/03</t>
  </si>
  <si>
    <t xml:space="preserve"> 1/04</t>
  </si>
  <si>
    <t xml:space="preserve"> 2/04</t>
  </si>
  <si>
    <t xml:space="preserve"> 3/04</t>
  </si>
  <si>
    <t xml:space="preserve"> 4/04</t>
  </si>
  <si>
    <t xml:space="preserve"> 5/04</t>
  </si>
  <si>
    <t>Graf O5</t>
  </si>
  <si>
    <t>Graf Um5</t>
  </si>
  <si>
    <t>Prevažne sa jedná o absolventov učebných odborov na SOU so stupňom vzdelania 2 a z malej časti</t>
  </si>
  <si>
    <t>Tabuľka SŠ1</t>
  </si>
  <si>
    <t>Vývoj počtu nezamestnaných absolventov SŠ bez maturity podľa krajov</t>
  </si>
  <si>
    <t>Tabuľka SŠ2</t>
  </si>
  <si>
    <t>Tabuľka SŠ3</t>
  </si>
  <si>
    <t>Tabuľka SŠ4</t>
  </si>
  <si>
    <t>Tabuľka SŠ5</t>
  </si>
  <si>
    <t>maximum, bolo evidovaných len 3,2 % absolventov gymnázií. V porovnaní s obdobím 2005/06</t>
  </si>
  <si>
    <t xml:space="preserve">V sezónnom vývoji bol zreteľný rozdiel medzi staršími a novšími cyklami. Týkal sa dynamiky </t>
  </si>
  <si>
    <t>Miera nezamestnanosti absolventov stredných odborných učilíšť s maturitou</t>
  </si>
  <si>
    <t>Nezamestnaní absolventi stredných škôl bez maturity</t>
  </si>
  <si>
    <t>Miera nezamestnanosti absolventov stredných škôl bez maturity</t>
  </si>
  <si>
    <t>Nezamestnanosť absolventov stredných škôl bez maturity podľa odborov vzdelania</t>
  </si>
  <si>
    <t xml:space="preserve">Nezamestnanosť absolventov stredných odborných učilíšť s maturitou </t>
  </si>
  <si>
    <t>podľa odborov vzdelania</t>
  </si>
  <si>
    <t xml:space="preserve">Nezamestnanosť absolventov stredných odborných škôl </t>
  </si>
  <si>
    <t>Absolventi škôl a celková nezamestnanosť</t>
  </si>
  <si>
    <t>Vývoj absolventskej miery nezamestnanosti podľa druhu školy (v %)</t>
  </si>
  <si>
    <t>Štruktúra uchádzačov o zamestnanie</t>
  </si>
  <si>
    <t>Nezamestnaní absolventi škôl</t>
  </si>
  <si>
    <t xml:space="preserve">Absolventi SOŠ </t>
  </si>
  <si>
    <t>Tabuľka 1</t>
  </si>
  <si>
    <t>Tabuľka 2</t>
  </si>
  <si>
    <t>Tabuľka 3</t>
  </si>
  <si>
    <t>Tabuľka 4</t>
  </si>
  <si>
    <t>Tabuľka 5</t>
  </si>
  <si>
    <t>Tabuľka 6</t>
  </si>
  <si>
    <t>Tabuľka 10</t>
  </si>
  <si>
    <t>Graf 10</t>
  </si>
  <si>
    <t>Graf 9</t>
  </si>
  <si>
    <t>Graf 8</t>
  </si>
  <si>
    <t>Graf 7</t>
  </si>
  <si>
    <t>Rôzne aspekty nezamestnanosti absolventov sa opisujú súborom ukazovateľov, ktoré sa v tejto</t>
  </si>
  <si>
    <r>
      <t xml:space="preserve">V prvej skupine sú </t>
    </r>
    <r>
      <rPr>
        <b/>
        <sz val="10"/>
        <rFont val="Arial CE"/>
        <family val="0"/>
      </rPr>
      <t>extenzívne</t>
    </r>
    <r>
      <rPr>
        <sz val="10"/>
        <rFont val="Arial CE"/>
        <family val="0"/>
      </rPr>
      <t xml:space="preserve"> ukazovatele počtu uchádzačov o zamestnanie, nezamestnaných</t>
    </r>
  </si>
  <si>
    <t>nezamestnanosti. Metodika analýzy vychádza zo štandardov kvantitatívnej deskripcie a z</t>
  </si>
  <si>
    <t>matematicko-štatistických metód.</t>
  </si>
  <si>
    <t>zamestnanie alebo index absorpcie (t. j. pomer počtu nezamestnaných absolventov v máji k</t>
  </si>
  <si>
    <t>maximálnemu počtu v predchádzajúcom roku). Ukazovatele sú počítané a uvádzané zvlášť podľa</t>
  </si>
  <si>
    <t>druhu školy, odboru vzdelania a regiónu.</t>
  </si>
  <si>
    <t xml:space="preserve">úradoch práce zaevidovaných </t>
  </si>
  <si>
    <t xml:space="preserve">v mesiacoch september a január, </t>
  </si>
  <si>
    <t>najmenej v apríli</t>
  </si>
  <si>
    <t>Celkový počet evidovaných uchádzačov o zamestnanie (UoZ) mal v období jún 2006 až máj 2007</t>
  </si>
  <si>
    <t>klesajúci trend a pohyboval sa v rozpätí od 296 541 do 247 373 nezamestnaných. Priemerné tempo</t>
  </si>
  <si>
    <t>poklesu bolo 3,5 tisíc uchádzačov za mesiac. K dočasnému nárastu došlo ako zvyčajne v mesiacoch</t>
  </si>
  <si>
    <t>neprejavil septembrový prítok absolventov. Kým v roku 2005 ukazovateľ v septembri vzrástol, tentoraz sa</t>
  </si>
  <si>
    <t>pokles len spomalil. V porovnaní s predchádzajúcim obdobím bolo v priemere o 16 % uchádzačov o</t>
  </si>
  <si>
    <t xml:space="preserve">  maximálna hodnota v cykle</t>
  </si>
  <si>
    <t xml:space="preserve">  minimálna hodnota v cykle</t>
  </si>
  <si>
    <t>Vývoj nezamestnanosti absolventov má sezónny charakter. Ukazovateľ po dosiahnutí maxima</t>
  </si>
  <si>
    <t>vplyvom absorpcie trhu práce klesá. Etapa poklesu trajektórie, označovanej ako absorpčná krivka</t>
  </si>
  <si>
    <t>(AB krivka), je špecifická pre každý druh školy. V prípade vysokých škôl kulminuje už v júni a  minimum</t>
  </si>
  <si>
    <t>dosahuje v apríli. Stredné školy dosahujú maximum v septembri a klesajú až do mája nasledujúceho</t>
  </si>
  <si>
    <t>(215 absolventov). Prítoky absolventov stredných škôl boli o 12 % nižšie ako rok predtým.</t>
  </si>
  <si>
    <t>Situácia na trhu práce v SR naďalej potvrdzuje hypotézu, že s klesajúcim stupňom vzdelania narastá</t>
  </si>
  <si>
    <t>tvoria až 70 % všetkých evidovaných nezamestnaných. Oproti predchádzajúcemu roku navyše vzrástol</t>
  </si>
  <si>
    <t>stredným odborným vzdelaním s maturitou (SOŠ) (32,6 %). Menej bolo absolventov SOU s maturitou</t>
  </si>
  <si>
    <t>boli zrovnateľné s predchádzajúcim rokom.</t>
  </si>
  <si>
    <t>zásadnejšie nemení. Dá sa teda konštatovať to isté čo v</t>
  </si>
  <si>
    <t xml:space="preserve">Došlo však k miernemu zvýrazneniu zastúpenia starších </t>
  </si>
  <si>
    <t xml:space="preserve">skupín nad 55 rokov (nárast o 1,1 percentuálneho bodu) </t>
  </si>
  <si>
    <t>bodu.</t>
  </si>
  <si>
    <t>hovorí o jej intenzite v rámci vymedzeného potenciálu. Miery sú teda pomerové veličiny počtu</t>
  </si>
  <si>
    <r>
      <t>Absolventská miera nezamestnanosti</t>
    </r>
    <r>
      <rPr>
        <sz val="10"/>
        <rFont val="Arial CE"/>
        <family val="2"/>
      </rPr>
      <t xml:space="preserve"> (AMN) je podielom nezamestnaných evidovaných </t>
    </r>
  </si>
  <si>
    <r>
      <t>absolventov k počtu žiakov končiacich školu v období dvoch rokov.</t>
    </r>
    <r>
      <rPr>
        <sz val="10"/>
        <rFont val="Arial CE"/>
        <family val="0"/>
      </rPr>
      <t xml:space="preserve"> V prípade druhu školy, stupňa </t>
    </r>
  </si>
  <si>
    <t>nezamestnanosti absolventov VŠ, ktorá bola oproti predchádzajúcemu obdobiu o niečo vyššia, dosiahla</t>
  </si>
  <si>
    <t>dosiahli maximum v septembri 2006 (11,4 %). Do mája 2007 poklesla na 5,6 %.</t>
  </si>
  <si>
    <t xml:space="preserve">o 1,8 percentuálneho bodu. V rámci sezónneho vývoja kulminovala na 9,4 % v septembri 2006 </t>
  </si>
  <si>
    <t>a postupne klesla na 5,3 % v apríli 2007.</t>
  </si>
  <si>
    <t>Trajektórie absolventskej miery mali pre stredné a vysoké školy tradične odlišný priebeh. Miera</t>
  </si>
  <si>
    <t xml:space="preserve">Zo stredných škôl mali najväčšiu mieru nezamestnanosti absolventi SOU s maturitou (priemer = 10,4 %) </t>
  </si>
  <si>
    <t>Miera nezamestnanosti absolventov SOŠ (8,3 %) sa taktiež znížila, a to o 1,9 percentuálneho bodu.</t>
  </si>
  <si>
    <t xml:space="preserve">škôl v júni vzrastie o 3 až 6 percentuálnych bodov </t>
  </si>
  <si>
    <t>a v apríli klesá o 2 percentuálne body.</t>
  </si>
  <si>
    <t>sezónnych cyklov. Trajektórie majú klesajúci trend</t>
  </si>
  <si>
    <t>Dlhodobý vývoj miery nezamestnanosti absolventov vysokých a stredných škôl je znázornený</t>
  </si>
  <si>
    <t>na grafe 10.</t>
  </si>
  <si>
    <t>Evidovaní absolventi stredných špeciálnych škôl</t>
  </si>
  <si>
    <t>podľa typu školy</t>
  </si>
  <si>
    <t>SOŠ pre telesne postihnutých</t>
  </si>
  <si>
    <t>SOU pre sluchovo postihnutých</t>
  </si>
  <si>
    <t>SOU pre telesne postihnutých</t>
  </si>
  <si>
    <t>OU pre telesne postihnutých</t>
  </si>
  <si>
    <t>Odborné učilište</t>
  </si>
  <si>
    <t>Odborné učilište internátne</t>
  </si>
  <si>
    <t>Praktická škola</t>
  </si>
  <si>
    <t>Praktická škola internátna</t>
  </si>
  <si>
    <t>Gymnázium pre telesne postihnutých</t>
  </si>
  <si>
    <t>SOŠ pre sluchovo postihnutých internát.</t>
  </si>
  <si>
    <t>SOŠ pre telesne postihnutých internát.</t>
  </si>
  <si>
    <t>SOU pre sluchovo postihnutých internát.</t>
  </si>
  <si>
    <t>SOU pre zrakovo postihnutých internát.</t>
  </si>
  <si>
    <t xml:space="preserve">Počet nezamestnaných absolventov špeciálnych stredných škôl podľa okresov </t>
  </si>
  <si>
    <t>Prešovský a Banskobystrický kraj, najnižšia je dlhodobo v Bratislavskom kraji. Priemerná miera</t>
  </si>
  <si>
    <t>nezamestnanosť v Banskobystrickom (16,6 %) kraji. V Bratislavskom kraji bola 4,2 %.</t>
  </si>
  <si>
    <t xml:space="preserve">nezamestnanosti absolventov gymnázií sa pohybovala od 1,1 % v Bratislavskom kraji do 3,7 % </t>
  </si>
  <si>
    <t>v Banskobystrickom kraji (11,6 %). V Bratislave dosahovala len 3,4 %. Priemerná miera</t>
  </si>
  <si>
    <t xml:space="preserve">v Banskobystrickom a Košickom kraji. Najvyššia nezamestnanosť absolventov SOŠ bola </t>
  </si>
  <si>
    <t xml:space="preserve">nezamestnanosti absolventov SOU s maturitou bola najvyššia v Košickom kraji (14,7 %) </t>
  </si>
  <si>
    <t>a najnižšia v Bratislavskom kraji (4,8 %). Absolventi nematuritných odborov dosahovali najvyššiu</t>
  </si>
  <si>
    <t>pohyboval v rozpätí od 296 541 do 247 373 nezamestnaných. Vývoj mal klesajúci trend s</t>
  </si>
  <si>
    <t>v sezónom cykle 2006/07</t>
  </si>
  <si>
    <t xml:space="preserve"> máj 2007</t>
  </si>
  <si>
    <t>Vývoj miery nezamestnanosti absolventov gymnázií v rokoch 2002 až 2007</t>
  </si>
  <si>
    <t>Priemerná doba nezamestnanosti absolventov SOŠ v rokoch 2003 až 2007</t>
  </si>
  <si>
    <t>Vývoj miery nezamestnanosti absolventov SOŠ v rokoch 2002 až 2007</t>
  </si>
  <si>
    <t>Priemerná doba nezamestnanosti absolventov SOU-m v rokoch 2003 až 2007</t>
  </si>
  <si>
    <t>Vývoj miery nezamestnanosti absolventov SOU-m v rokoch 2002 až 2007</t>
  </si>
  <si>
    <t>Priemerná doba nezamestnanosti absolventov SŠ bez maturity v rokoch 2003 až 2007</t>
  </si>
  <si>
    <t>Vývoj miery nezamestnanosti absolventov SŠ bez maturity v rokoch 2002 až 2007</t>
  </si>
  <si>
    <t xml:space="preserve">Miera nezamestnanosti absolventov stredných odborných škôl sa v období 2006/07 pohybovala od </t>
  </si>
  <si>
    <t xml:space="preserve">(konvencia platí pre analogické miesta </t>
  </si>
  <si>
    <t>aj v ďalších tabuľkách)</t>
  </si>
  <si>
    <t xml:space="preserve">Nezamestnaní v týchto odboroch tvorili 71 % evidovaných absolventov SŠ bez maturity. </t>
  </si>
  <si>
    <t>absorpciu mali odbory č. 26 Elektronika a telekomunikácie (AB index=0,55), č. 28 Technická chémia</t>
  </si>
  <si>
    <t>bolo o 15 percentuálnych bodov (pb). Najvýraznejší bol v odboroch č. 36 Stavebníctvo, geodézia a</t>
  </si>
  <si>
    <t>kartografia (o 25 pb), č. 45 Poľnohospodárstvo a lesné hospodárstvo (o 25 pb) a č. 27 Technická chémia</t>
  </si>
  <si>
    <t>Najvyšší počet nezamestnaných dosiahli v septembri 2006 odbory č. 64 Ekonomika a organizácia,</t>
  </si>
  <si>
    <t>Zdravotníctvo (2,9). Odbor č. 34 Polygrafia, spracovanie papiera, filmu a fotografie malo nulovú mieru</t>
  </si>
  <si>
    <t>odbory č. 85 Umenie, užit. umenie a ručná umelec.- remeselná výroba (0,2) a č. 45 Poľnohospodárstvo</t>
  </si>
  <si>
    <t>december a január. Je zaujímavé, že oproti predchádzajúcemu roku sa na sezónnom vývoji tak výrazne</t>
  </si>
  <si>
    <t>Najviac nových uchádzačov bolo na</t>
  </si>
  <si>
    <t>Štruktúra uchádzačov o zamestnanie podľa dosiahnutého vzdelania</t>
  </si>
  <si>
    <t xml:space="preserve">Nezamestnaní absolventi škôl podľa stupňa vzdelania </t>
  </si>
  <si>
    <t>Tabuľka 7</t>
  </si>
  <si>
    <t>Tabuľka 8</t>
  </si>
  <si>
    <t>Tabuľka 9</t>
  </si>
  <si>
    <t>Vývoj miery evidovanej nezamestnanosti v SR</t>
  </si>
  <si>
    <t>Vývoj celkovej absolventskej miery nezamestnanosti</t>
  </si>
  <si>
    <t>Vývoj počtu nezamestnaných absolventov SOU-m podľa krajov</t>
  </si>
  <si>
    <t>Vývoj mesačných prítokov nezamestnaných absolventov SOU-m podľa krajov</t>
  </si>
  <si>
    <t>Vývoj mesačných úbytkov nezamestnaných absolventov SOU-m podľa krajov</t>
  </si>
  <si>
    <t>Vývoj miery nezamestnanosti absolventov SOU-m podľa krajov</t>
  </si>
  <si>
    <t>Vývoj mesačných prítokov nezamestnaných absolventov SŠ bez mat. podľa krajov</t>
  </si>
  <si>
    <t>Vývoj mesačných úbytkov nezamestnaných absolventov SŠ bez mat. podľa krajov</t>
  </si>
  <si>
    <t>č.</t>
  </si>
  <si>
    <t>skupina odborov</t>
  </si>
  <si>
    <t>2,3</t>
  </si>
  <si>
    <t xml:space="preserve">Technické odbory   </t>
  </si>
  <si>
    <t xml:space="preserve">Baníctvo a banícka geológia  </t>
  </si>
  <si>
    <t xml:space="preserve">Hutníctvo                    </t>
  </si>
  <si>
    <t xml:space="preserve">Poľnohospodárstvo a lesné hospodárstvo </t>
  </si>
  <si>
    <t xml:space="preserve">Veterinárske vedy             </t>
  </si>
  <si>
    <t xml:space="preserve">5  </t>
  </si>
  <si>
    <t>Lekárske a farmaceutické odbory</t>
  </si>
  <si>
    <t xml:space="preserve">Zdravotníctvo                </t>
  </si>
  <si>
    <t>Spoločenské odbory a služby</t>
  </si>
  <si>
    <t>nezamest. absolventi 9/2006</t>
  </si>
  <si>
    <t>AMN(O) 9/2006</t>
  </si>
  <si>
    <t>nezamest. absolventi 5/2007</t>
  </si>
  <si>
    <t>AMN(O) 5/2007</t>
  </si>
  <si>
    <t>september 2006 a máj 2007</t>
  </si>
  <si>
    <t>AMN(O) 2006</t>
  </si>
  <si>
    <t>AMN(Umat) 9/2006</t>
  </si>
  <si>
    <t>AMN(Umat) 5/2007</t>
  </si>
  <si>
    <t>AMN(Umat) 2006</t>
  </si>
  <si>
    <t>AMN(bez mat) 9/06</t>
  </si>
  <si>
    <t>AMN(bez mat) 5/07</t>
  </si>
  <si>
    <t>AMN(bez mat) 2006</t>
  </si>
  <si>
    <t>úplné stredné odborné vzdelanie s maturitou (SOU)</t>
  </si>
  <si>
    <t>úplné stredné všeobecné vzdelanie s maturitou (G)</t>
  </si>
  <si>
    <t>úplné stredné odborné vzdelanie s maturitou (SOŠ)</t>
  </si>
  <si>
    <t xml:space="preserve">vyššie odborné vzdelanie </t>
  </si>
  <si>
    <t>vysokoškolské vzdelanie</t>
  </si>
  <si>
    <t xml:space="preserve"> vedecká kvalifikácia</t>
  </si>
  <si>
    <t>stupeň</t>
  </si>
  <si>
    <t>Technické odbory</t>
  </si>
  <si>
    <t>Hutníctvo</t>
  </si>
  <si>
    <t>Strojárstvo a ostatná kov. výroba (2)</t>
  </si>
  <si>
    <t>Elektronika a telekomunikácie</t>
  </si>
  <si>
    <t>Technická chémia silikátov</t>
  </si>
  <si>
    <t>Technická chémia ostatná</t>
  </si>
  <si>
    <t>Potravinárstvo</t>
  </si>
  <si>
    <t>Textil a odevníctvo</t>
  </si>
  <si>
    <t>Spracovanie kože, plastov a gumy a výr. obuvi</t>
  </si>
  <si>
    <t>Spracovanie dreva a hudobných nástrojov</t>
  </si>
  <si>
    <t>Polygrafia, sprac. papiera, filmu a fotog.</t>
  </si>
  <si>
    <t>Stavebníctvo, geodézia a kartografia</t>
  </si>
  <si>
    <t>Doprava, pošty a telekomunikácie</t>
  </si>
  <si>
    <t>Poľnohosp.-lesnícke a veterinárne odbory</t>
  </si>
  <si>
    <t>Ekonomika a organizácia, obchod a služby(2)</t>
  </si>
  <si>
    <t>Kultúra a umenie</t>
  </si>
  <si>
    <t>Umenie, užit. umenie a ruč. umel.-rem. výroba</t>
  </si>
  <si>
    <t>spolu</t>
  </si>
  <si>
    <t>Tabuľka G1</t>
  </si>
  <si>
    <t>Tabuľka G2</t>
  </si>
  <si>
    <t>Tabuľka G3</t>
  </si>
  <si>
    <t>Tabuľka G4</t>
  </si>
  <si>
    <t>Tabuľka G5</t>
  </si>
  <si>
    <t>Tabuľka G6</t>
  </si>
  <si>
    <t>Banskobystrický kraj</t>
  </si>
  <si>
    <t>Mesačné prítoky nezamestnaných absolventov gymnázií</t>
  </si>
  <si>
    <t>Mesačné úbytky nezamestnaných absolventov gymnázií</t>
  </si>
  <si>
    <t>Graf G4</t>
  </si>
  <si>
    <t>Graf G5</t>
  </si>
  <si>
    <t>Nezamestnaní absolventi gymnázií podľa doby evidencie</t>
  </si>
  <si>
    <t>Tabuľka O1</t>
  </si>
  <si>
    <t>Tabuľka O2</t>
  </si>
  <si>
    <t>Tabuľka O3</t>
  </si>
  <si>
    <t>Tabuľka O4</t>
  </si>
  <si>
    <t>Tabuľka O5</t>
  </si>
  <si>
    <t>Tabuľka O6</t>
  </si>
  <si>
    <t>Tabuľka O7</t>
  </si>
  <si>
    <t>Tabuľka O8</t>
  </si>
  <si>
    <t>Mesačné prítoky nezamestnaných absolventov SOŠ</t>
  </si>
  <si>
    <t>Vývoj mesačných odtokov nezamestnaných absolventov</t>
  </si>
  <si>
    <t>Štruktúra nezamestnaných absolventov podľa dosiahnutého stupňa vzdelania</t>
  </si>
  <si>
    <t xml:space="preserve">Štruktúra uchádzačov </t>
  </si>
  <si>
    <t xml:space="preserve">o zamestnanie podľa veku </t>
  </si>
  <si>
    <t xml:space="preserve">Štruktúra uchádzačov o zamestnanie podľa veku </t>
  </si>
  <si>
    <t xml:space="preserve">Percentuálna štruktúra uchádzačov o zamestnanie podľa veku </t>
  </si>
  <si>
    <t>Poznámka: AB index je prispôsobený kulminácii nezamestnaných absolventov gymnázií.</t>
  </si>
  <si>
    <t>zvýšil o takmer 4 percentuálne body. Najviac absolventov 17,2 % končilo v Bratislavskom a</t>
  </si>
  <si>
    <t>najmenej 8,6 % v Trnavskom kraji.</t>
  </si>
  <si>
    <t xml:space="preserve">Úrady práce evidovali v priemere 1 093 absolventov gymnázií, najmenej 877 v auguste 2006 a najviac </t>
  </si>
  <si>
    <t>jún 2006 až máj 2007</t>
  </si>
  <si>
    <t>k 30.9.2006</t>
  </si>
  <si>
    <t>k 31.5.2007</t>
  </si>
  <si>
    <t>Nezamestnaní absolventi môžu byť evidovaní po dobu dvoch rokov od skončenia sústavnej</t>
  </si>
  <si>
    <t>nezamestnanosti v štyroch za sebou nasledujúcich</t>
  </si>
  <si>
    <t>Z analýzy sezónneho vývoja môžeme predbežne</t>
  </si>
  <si>
    <t>Vývoj absolventskej miery nezamestnanosti od roku 2003</t>
  </si>
  <si>
    <t>Najvyššia priemerná miera nezamestnanosti bola v Košickom a v Banskobystrickom kraji (3,7 %).</t>
  </si>
  <si>
    <t>2006/07</t>
  </si>
  <si>
    <t>gymnázií v rokoch 2002 až 2007</t>
  </si>
  <si>
    <t>Dlhodobý vývoj miery nezamestnanosti absolventov gymnázií v rokoch 2002 až 2007</t>
  </si>
  <si>
    <t>Porovnanie mier nezamestnanosti absolventov SŠ bez maturity v rokoch 2003 až 2006</t>
  </si>
  <si>
    <t>v letných mesiacoch evidované vysoké počty absolventov. Neskôr sa kulminácia presunula na</t>
  </si>
  <si>
    <t>mesiac september a marec. V týchto mesiacoch sa ukazovateľ zvyšoval o 0,4 až 1,2</t>
  </si>
  <si>
    <t>konštatovať, že priemerná miera nezamestnanosti</t>
  </si>
  <si>
    <t xml:space="preserve">absolventov stredných škôl vzrastá v septembri </t>
  </si>
  <si>
    <t>o 4 percentuálne body a v letných mesiacoch klesá</t>
  </si>
  <si>
    <t>približne o 2 percentuálne body. V prípade vysokých</t>
  </si>
  <si>
    <t>Senec</t>
  </si>
  <si>
    <t>Revúca</t>
  </si>
  <si>
    <t>Rimavská Sobota</t>
  </si>
  <si>
    <t>Dunajská  Streda</t>
  </si>
  <si>
    <t>Veľký Krtíš</t>
  </si>
  <si>
    <t>Galanta</t>
  </si>
  <si>
    <t>Zvolen</t>
  </si>
  <si>
    <t>Hlohovec</t>
  </si>
  <si>
    <t>Žarnovica</t>
  </si>
  <si>
    <t>Piešťany</t>
  </si>
  <si>
    <t>Žiar nad Hronom</t>
  </si>
  <si>
    <t>Senica</t>
  </si>
  <si>
    <t>Skalica</t>
  </si>
  <si>
    <t>Bardejov</t>
  </si>
  <si>
    <t>Trnava</t>
  </si>
  <si>
    <t>Humenné</t>
  </si>
  <si>
    <t>Kežmarok</t>
  </si>
  <si>
    <t>Bánovce nad Bebravou</t>
  </si>
  <si>
    <t>Levoča</t>
  </si>
  <si>
    <t>Ilava</t>
  </si>
  <si>
    <t>Medzilaborce</t>
  </si>
  <si>
    <t>Myjava</t>
  </si>
  <si>
    <t>Poprad</t>
  </si>
  <si>
    <t>Nové Mesto nad Váhom</t>
  </si>
  <si>
    <t>Prešov</t>
  </si>
  <si>
    <t>Partizánske</t>
  </si>
  <si>
    <t>Sabinov</t>
  </si>
  <si>
    <t>Považská Bystrica</t>
  </si>
  <si>
    <t>Snina</t>
  </si>
  <si>
    <t>Prievidza</t>
  </si>
  <si>
    <t>Stará Ľubovňa</t>
  </si>
  <si>
    <t>Púchov</t>
  </si>
  <si>
    <t>Stropkov</t>
  </si>
  <si>
    <t>Trenčín</t>
  </si>
  <si>
    <t>Svidník</t>
  </si>
  <si>
    <t>Vranov nad Topľou</t>
  </si>
  <si>
    <t>Komárno</t>
  </si>
  <si>
    <t>Levice</t>
  </si>
  <si>
    <t>Gelnica</t>
  </si>
  <si>
    <t>Nitra</t>
  </si>
  <si>
    <t>Košice  I.</t>
  </si>
  <si>
    <t>Nové Zámky</t>
  </si>
  <si>
    <t>Košice  II.</t>
  </si>
  <si>
    <t>Šaľa</t>
  </si>
  <si>
    <t>Košice  III.</t>
  </si>
  <si>
    <t>Topoľčany</t>
  </si>
  <si>
    <t>Košice  IV.</t>
  </si>
  <si>
    <t>Zlaté Moravce</t>
  </si>
  <si>
    <t>Košice - okolie</t>
  </si>
  <si>
    <t>Michalovce</t>
  </si>
  <si>
    <t xml:space="preserve"> a mesačné štatistiky. Bratislava : ÚPSVAR, 2002 až 2007.</t>
  </si>
  <si>
    <t xml:space="preserve"> Bratislava : ÚIPŠ, 2002 až 2006.</t>
  </si>
  <si>
    <t xml:space="preserve">uchádzačov 20,1 % a mladiství (15- až 18- roční) </t>
  </si>
  <si>
    <t>tromi percentami.</t>
  </si>
  <si>
    <t>pokles</t>
  </si>
  <si>
    <t>Vývoj miery evidovanej nezamestnanosti v krajoch SR (v %)</t>
  </si>
  <si>
    <t>Vývoj miery evidovanej nezamestnanosti v krajoch SR</t>
  </si>
  <si>
    <t>nezamestnaných k príslušným referenčným skupinám. V prípade uchádzačov o zamestnanie plní túto</t>
  </si>
  <si>
    <t xml:space="preserve">funkciu ekonomicky aktívne obyvateľstvo a v prípade nezamestnaných absolventov príslušný počet </t>
  </si>
  <si>
    <t>žiakov končiacich školu.</t>
  </si>
  <si>
    <t xml:space="preserve">Z počtu disponibilných uchádzačov o zamestnanie a ekonomicky aktívneho obyvateľstva je odvodená </t>
  </si>
  <si>
    <t>všetkých absolventov o 1,8 percentuálneho bodu a v prípade stredných škôl o 2,4 percentuálneho</t>
  </si>
  <si>
    <t>absolventi ŠŠ</t>
  </si>
  <si>
    <t>nezamestnaní absolventi ŠŠ</t>
  </si>
  <si>
    <t xml:space="preserve">nad 60 </t>
  </si>
  <si>
    <t>15 r.</t>
  </si>
  <si>
    <t>16 r.</t>
  </si>
  <si>
    <t>17 r.</t>
  </si>
  <si>
    <t>18 r.</t>
  </si>
  <si>
    <t>19 r.</t>
  </si>
  <si>
    <t>vek</t>
  </si>
  <si>
    <t>počet</t>
  </si>
  <si>
    <t xml:space="preserve"> 1.1.</t>
  </si>
  <si>
    <t xml:space="preserve"> 1.2.</t>
  </si>
  <si>
    <t xml:space="preserve"> 1.3.</t>
  </si>
  <si>
    <t xml:space="preserve"> 1.4.</t>
  </si>
  <si>
    <t xml:space="preserve"> 1.5.</t>
  </si>
  <si>
    <t xml:space="preserve"> 2.1.</t>
  </si>
  <si>
    <t xml:space="preserve"> 2.2.</t>
  </si>
  <si>
    <t xml:space="preserve"> 3.1.</t>
  </si>
  <si>
    <t xml:space="preserve"> 3.2.</t>
  </si>
  <si>
    <t xml:space="preserve"> 3.3.</t>
  </si>
  <si>
    <t xml:space="preserve"> 4.1.</t>
  </si>
  <si>
    <t xml:space="preserve"> 4.2.</t>
  </si>
  <si>
    <t xml:space="preserve"> 4.3.</t>
  </si>
  <si>
    <t xml:space="preserve"> 5.1.</t>
  </si>
  <si>
    <t xml:space="preserve"> 5.2.</t>
  </si>
  <si>
    <t xml:space="preserve"> 5.3.</t>
  </si>
  <si>
    <t>Mesačné úbytky nezamestnaných absolventov SOŠ</t>
  </si>
  <si>
    <t>Nezamestnaní absolventi SOŠ podľa doby evidencie</t>
  </si>
  <si>
    <t>Nezamestnaní absolventi SOU-m podľa doby evidencie</t>
  </si>
  <si>
    <t>Graf Um1</t>
  </si>
  <si>
    <t>Tabuľka Um1</t>
  </si>
  <si>
    <t>Tabuľka Um2</t>
  </si>
  <si>
    <t>Tabuľka Um3</t>
  </si>
  <si>
    <t>Tabuľka Um4</t>
  </si>
  <si>
    <t>Tabuľka Um5</t>
  </si>
  <si>
    <t>Tabuľka Um6</t>
  </si>
  <si>
    <t>Tabuľka Um7</t>
  </si>
  <si>
    <t>Tabuľka Um8</t>
  </si>
  <si>
    <t>Graf Um2</t>
  </si>
  <si>
    <t>Graf Um3</t>
  </si>
  <si>
    <t>Graf Um4</t>
  </si>
  <si>
    <t>Mesačné prítoky nezamestnaných absolventov SOU-m</t>
  </si>
  <si>
    <t>Mesačné úbytky nezamestnaných absolventov SOU-m</t>
  </si>
  <si>
    <t xml:space="preserve">Počet nezamestnaných absolventov gymnázií podľa okresov </t>
  </si>
  <si>
    <t>územie</t>
  </si>
  <si>
    <t>Bratislava I.</t>
  </si>
  <si>
    <t>Banská Bystrica</t>
  </si>
  <si>
    <t>Bratislava II.</t>
  </si>
  <si>
    <t>Banská Štiavnica</t>
  </si>
  <si>
    <t>Bratislava III.</t>
  </si>
  <si>
    <t>Brezno</t>
  </si>
  <si>
    <t>Bratislava IV.</t>
  </si>
  <si>
    <t>Detva</t>
  </si>
  <si>
    <t>Bratislava V.</t>
  </si>
  <si>
    <t>Krupina</t>
  </si>
  <si>
    <t>Malacky</t>
  </si>
  <si>
    <t>Lučenec</t>
  </si>
  <si>
    <t>Pezinok</t>
  </si>
  <si>
    <t>Poltár</t>
  </si>
  <si>
    <t>júl 2006 až máj 2007</t>
  </si>
  <si>
    <t>V rokoch 2005 a 2006 ukončilo stredné odborné školy 56 859 absolventov. Z toho vo vysokoškolskom</t>
  </si>
  <si>
    <t xml:space="preserve">najmenej v Trenčianskom (10,2 %) a Trnavskom kraji (10,3 %). </t>
  </si>
  <si>
    <t>SOŠ v rokoch 2002 až 2007</t>
  </si>
  <si>
    <t>v rokoch 2003 až 2007</t>
  </si>
  <si>
    <t>4.1. Nezamestnaní absolventi stredných odborných učilíšť s maturitou</t>
  </si>
  <si>
    <t>5.1. Nezamestnaní absolventi stredných škôl bez maturity</t>
  </si>
  <si>
    <t>5.2. Miera nezamestnanosti absolventov strených škôl bez maturity</t>
  </si>
  <si>
    <t>5.3. Nezamestnanosť absolventov SŠ bez maturity podľa odborov vzdelania</t>
  </si>
  <si>
    <t>(stav v septembri)</t>
  </si>
  <si>
    <t>AMN(O) 2002</t>
  </si>
  <si>
    <t>AMN(O) 2003</t>
  </si>
  <si>
    <t>AMN(O) 2004</t>
  </si>
  <si>
    <t>AMN(O) 2005</t>
  </si>
  <si>
    <t>AMN(Umat) 2003</t>
  </si>
  <si>
    <t>AMN(Umat) 2004</t>
  </si>
  <si>
    <t>AMN(Umat) 2005</t>
  </si>
  <si>
    <t>AMN(bez mat) 2003</t>
  </si>
  <si>
    <t>AMN(bez mat) 2004</t>
  </si>
  <si>
    <t>AMN(bez mat) 2005</t>
  </si>
  <si>
    <t>Nezamestnaní absolventi stredných škôl podľa okresov</t>
  </si>
  <si>
    <t>mesiace</t>
  </si>
  <si>
    <t>AB index</t>
  </si>
  <si>
    <t>.</t>
  </si>
  <si>
    <t>Absolventi VŠ</t>
  </si>
  <si>
    <t>Absolventi G</t>
  </si>
  <si>
    <t>Absolventi SOU (s maturitou)</t>
  </si>
  <si>
    <t xml:space="preserve">Absolventi SŠ (bez maturity) </t>
  </si>
  <si>
    <t xml:space="preserve">Absolventi spolu </t>
  </si>
  <si>
    <t>podľa dosiahnutého vzdelania</t>
  </si>
  <si>
    <t>&lt; 3</t>
  </si>
  <si>
    <t xml:space="preserve"> 3-6</t>
  </si>
  <si>
    <t xml:space="preserve"> 6-9</t>
  </si>
  <si>
    <t xml:space="preserve"> 9-12</t>
  </si>
  <si>
    <t xml:space="preserve"> 12-15</t>
  </si>
  <si>
    <t xml:space="preserve"> 15-18</t>
  </si>
  <si>
    <t xml:space="preserve"> 18-21</t>
  </si>
  <si>
    <t xml:space="preserve"> 21-24</t>
  </si>
  <si>
    <t>G</t>
  </si>
  <si>
    <t>SOU (s maturitou)</t>
  </si>
  <si>
    <t>SŠ (bez maturity)</t>
  </si>
  <si>
    <t>Vývoj nezamestnaných absolventov</t>
  </si>
  <si>
    <t>Vývoj mesačných prítokov nezamestnaných absolventov</t>
  </si>
  <si>
    <t xml:space="preserve"> Bratislava: ÚIPŠ, 2006.</t>
  </si>
  <si>
    <t xml:space="preserve"> vyššie odborné vzdelanie </t>
  </si>
  <si>
    <t>Bytča</t>
  </si>
  <si>
    <t>Rožňava</t>
  </si>
  <si>
    <t>Čadca</t>
  </si>
  <si>
    <t>Sobrance</t>
  </si>
  <si>
    <t>Dolný Kubín</t>
  </si>
  <si>
    <t>Spišská Nová Ves</t>
  </si>
  <si>
    <t>Kysucké Nové Mesto</t>
  </si>
  <si>
    <t>Trebišov</t>
  </si>
  <si>
    <t>Liptovský Mikuláš</t>
  </si>
  <si>
    <t>Martin</t>
  </si>
  <si>
    <t>s maturitou (813) a absolventov bez maturity (714), najmenej absolventov gymnázií (232).</t>
  </si>
  <si>
    <t>(september 2006)</t>
  </si>
  <si>
    <t>Zdroj: ÚPSVAR 3q06</t>
  </si>
  <si>
    <t>odborným vzdelaním s maturitou (14,1 %). Nízke hodnoty dosahovali uchádzači s vysokoškolským</t>
  </si>
  <si>
    <t>vzdelaním (3,8 %) a s úplným stredným všeobecným vzdelaním (3,1 %).</t>
  </si>
  <si>
    <t>V septembri 2006 bolo najviac uchádzačov o zamestnanie so základným vzdelaním (32,7 %)</t>
  </si>
  <si>
    <t xml:space="preserve"> september 2006</t>
  </si>
  <si>
    <t>Ťažisko uchádzačov o zamestnanie je sústredené do dvoch</t>
  </si>
  <si>
    <t>krajných vekových skupín. Stred bol nezamestnanosťou</t>
  </si>
  <si>
    <t xml:space="preserve">predchádzajúcom roku: </t>
  </si>
  <si>
    <t>Nezamestnanosť absolventov stredných škôl sa sleduje v kontexte všetkých absolventov</t>
  </si>
  <si>
    <t xml:space="preserve"> 06/06</t>
  </si>
  <si>
    <t xml:space="preserve"> 07/06</t>
  </si>
  <si>
    <t xml:space="preserve"> 08/06</t>
  </si>
  <si>
    <t xml:space="preserve"> 09/06</t>
  </si>
  <si>
    <t xml:space="preserve"> 10/06</t>
  </si>
  <si>
    <t xml:space="preserve"> 11/06</t>
  </si>
  <si>
    <t xml:space="preserve"> 12/06</t>
  </si>
  <si>
    <t xml:space="preserve"> 01/07</t>
  </si>
  <si>
    <t xml:space="preserve"> 02/07</t>
  </si>
  <si>
    <t xml:space="preserve"> 03/07</t>
  </si>
  <si>
    <t xml:space="preserve"> 04/07</t>
  </si>
  <si>
    <t xml:space="preserve"> 05/07</t>
  </si>
  <si>
    <t>Nezamestnaní absolventi stredných odborných škôl</t>
  </si>
  <si>
    <t>Miera nezamestnanosti absolventov stredných odborných škôl</t>
  </si>
  <si>
    <t>Nezamestnaní absolventi stredných odborných učilíšť s maturitou</t>
  </si>
  <si>
    <t>predchádzajúcim obdobím 2005/06 bolo evidovaných v priemere o 1 333 absolventov menej, poradie</t>
  </si>
  <si>
    <t xml:space="preserve">Najväčšiu skupinu (78 %) tvorili v septembri 2006  absolventi nezamestnaní menej ako </t>
  </si>
  <si>
    <t xml:space="preserve">6,4 mesiaca. Oproti predchádzajúcej sezóne sa výraznejšie nezmenila. Od roku 2004 </t>
  </si>
  <si>
    <t>ukazovateľ vykazuje stacionárny trend.</t>
  </si>
  <si>
    <t>nezamestnanosti najviac znížila (o 3 percentuálne body) v Banskobystrickom kraji.</t>
  </si>
  <si>
    <t xml:space="preserve">stredných odborných škôl v období 2002/03. V nasledujúcich rokoch táto hodnota výrazne klesala </t>
  </si>
  <si>
    <t>na 16 %, 12,1 %, 10,2 % a na súčasných 8,3 %.</t>
  </si>
  <si>
    <t>nezamestnanosti v mesiacoch jún až august. V prvých dvoch obdobiach boli už v týchto letných</t>
  </si>
  <si>
    <t>mesiacoch evidované vysoké počty absolventov. Neskôr od roku 2004 sa kulminácia presunula na</t>
  </si>
  <si>
    <t xml:space="preserve">september. V tomto mesiaci vzrastala miera nezamestnanosti o 5 percentuálnych bodov nad priemer </t>
  </si>
  <si>
    <t xml:space="preserve">za celé obdobie. </t>
  </si>
  <si>
    <t>dosiahol odbor č. 27 Technická chémia silikátov (AMN = 52,4 %) a č. 62 Ekonomické vedy (25,3 %).</t>
  </si>
  <si>
    <t xml:space="preserve">stredných odborných škôl. Najvýraznejšie sa z tohto pohľadu presadili odbory č. 22 Hutníctvo </t>
  </si>
  <si>
    <t>(AB index=0,62), č. 37 Doprava pošty a telekomunikácie (0,6) a č. 26 Elektrotechnika (0,56).</t>
  </si>
  <si>
    <t>bolo o 12 percentuálnych bodov (pb). Najvýraznejší bol v odboroch č. 34 Polygrafia, spracúvanie papiera,</t>
  </si>
  <si>
    <t>filmu a fotografie (o 26 pb), č. 28 Technická chémia ostatná (o 20 pb) a č. 42 Poľnohospodárstvo a</t>
  </si>
  <si>
    <t>33 618 absolventov. Z toho priamo na vysoké školy bolo prijatých 4 363 študentov, t. j. 13 %. Najviac</t>
  </si>
  <si>
    <t>absolventov bolo v Prešovskom (15,8 %) a v Košickom kraji (13,8 %), najmenej v Bratislavskom</t>
  </si>
  <si>
    <t xml:space="preserve">čo bolo oproti predchádzajúcemu roku o 1,1 tisíc menej. Do mája 2007 poklesol na 2 252 evidovaných, </t>
  </si>
  <si>
    <t xml:space="preserve">čo zodpovedá 60 % absorpčnému indexu. Najvyšší priemerný počet evidovaných a zároveň najnižšiu </t>
  </si>
  <si>
    <t>kraj. Druhú najvyššiu absorpciu (70 %) mal Žilinský kraj.</t>
  </si>
  <si>
    <t>dosahovali najvyššie úbytky v mesiaci október. V prípade Banskobystrického kraja to bolo až v máji.</t>
  </si>
  <si>
    <t>Priemerná doba evidencie bola v septembri 2006 3,3 mesiaca, do mája 2007 vzrástla na 6,5 mesiaca.</t>
  </si>
  <si>
    <t>obdobím bola  miera nezamestnanosti v priemere takmer o 4 percentuálne body nižšia.</t>
  </si>
  <si>
    <t xml:space="preserve">veľmi podobný priebehu ukazovateľa v stredných odborných školách. V porovnaní s predchádzajúcim </t>
  </si>
  <si>
    <t>V rámci krajov najvyššia nezamestnanosť absolventov bola v Košickom (priemer = 14,7 %), v Bansko-</t>
  </si>
  <si>
    <t>Z pohľadu dlhodobejšieho vývoja najvyššiu mieru nezamestnanosti (priemer = 23,8 %)</t>
  </si>
  <si>
    <t>Na grafe Um6 je viditeľný rozdiel v sezónnom vývoji miery nezamestnanosti v období 2003/04.</t>
  </si>
  <si>
    <t>Rozdiel sa týkal vývoja ukazovateľa v mesiacoch jún až august, keď už v letných mesiacoch</t>
  </si>
  <si>
    <t>evidované vysoké počty nezamestnaných absolventov. Od roku 2004 sa kulminácia presunula</t>
  </si>
  <si>
    <t xml:space="preserve">priemer za celé obdobie. </t>
  </si>
  <si>
    <t xml:space="preserve">absorpciu mal Košický a Prešovský kraj, naopak najnižší počet a najvyššiu absorpciu mal Bratislavský </t>
  </si>
  <si>
    <t>Minimálny prítok 230 absolventov bol v máji 2007. Najviac absolventov 1 544 ubudlo z evidencie úradov</t>
  </si>
  <si>
    <t>práce v októbri 2006. Tento počet je zrovnateľný s úbytkom v roku 2005. Kraje s výnimkou jedného</t>
  </si>
  <si>
    <t>na mesiac september. Vtedy vzrastala miera nezamestnanosti o 7 percentuálnych bodov nad</t>
  </si>
  <si>
    <t>obchod a služby (2 103 evidovaných), č. 26 Elektrotechnika a telekomunikácie (856) a č. 24</t>
  </si>
  <si>
    <t>Strojárenstvo a ostatná kov. výroba (549). Nezamestnaní v týchto odboroch tvorili 63 % evidovaných</t>
  </si>
  <si>
    <t>absolventov stredných odborných učilíšť s maturitou.</t>
  </si>
  <si>
    <r>
      <t xml:space="preserve">Najvyšší </t>
    </r>
    <r>
      <rPr>
        <b/>
        <sz val="10"/>
        <rFont val="Arial CE"/>
        <family val="0"/>
      </rPr>
      <t>počet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nezamestnaných</t>
    </r>
    <r>
      <rPr>
        <sz val="10"/>
        <rFont val="Arial CE"/>
        <family val="0"/>
      </rPr>
      <t xml:space="preserve"> dosiahli v septembri 2006 odbory č. 64 Ekonomika a organizácia, </t>
    </r>
  </si>
  <si>
    <t>maturitou 16,7 %. Najvyššie hodnoty dosiahol odbor č. 22 Hutníctvo (AMN = 37,1 %) a č. 32</t>
  </si>
  <si>
    <t>Spracovanie kože, plastov a gumy a výroba obuvi (27,1 %). Vysokú mieru nezamestnanosti a zároveň</t>
  </si>
  <si>
    <t xml:space="preserve">vysoké hodnoty počtu evidovaných mali odbory č. 64 Ekonomika a organizácia, obchod a služby </t>
  </si>
  <si>
    <t>(19,7 %) a č. 45 Poľnohospodárstvo a lesné hospodárstvo (19,5 %).</t>
  </si>
  <si>
    <r>
      <t xml:space="preserve">V septembri 2006 bola celková </t>
    </r>
    <r>
      <rPr>
        <b/>
        <sz val="10"/>
        <rFont val="Arial CE"/>
        <family val="0"/>
      </rPr>
      <t>miera nezamestnanosti</t>
    </r>
    <r>
      <rPr>
        <sz val="10"/>
        <rFont val="Arial CE"/>
        <family val="0"/>
      </rPr>
      <t xml:space="preserve"> absolventov stredných odborných učilíšť s</t>
    </r>
  </si>
  <si>
    <t>stredných odborných učilíšť s maturitou. Najvýraznejšie sa z tohto pohľadu presadili odbory č. 22</t>
  </si>
  <si>
    <t>Hutníctvo (AB index = 0,85) a č. 27 Technická chémia silikátov (0,83).</t>
  </si>
  <si>
    <t>absolventov menej ako rok predtým. Do mája 2007sa znížil na 2 826, čo zodpovedá absorpčnému</t>
  </si>
  <si>
    <t>indexu 41 %. Najvyšší priemerný počet evidovaných a zároveň najnižšiu absorpciu mal Prešovský,</t>
  </si>
  <si>
    <t xml:space="preserve">Košický a Banskobystrický kraj, naopak najnižší počet a najvyššiu absorpciu mal Bratislavský kraj. </t>
  </si>
  <si>
    <t>2006. Celkove bolo v tomto mesiaci evidovaných 3 204 absolventov (v roku 2005 to bolo 4 363</t>
  </si>
  <si>
    <t>a Žilinskom kraji (o 4,8 pb).</t>
  </si>
  <si>
    <t xml:space="preserve">dosahovali absolventi SŠ bez maturity v období 2003/04. V nasledujúcich rokoch miera klesala </t>
  </si>
  <si>
    <t>na 16,3 %, 13,9 %  a na súčasných 10,1 %. Tieto hodnoty a tempo ich poklesu za posledné tri</t>
  </si>
  <si>
    <t xml:space="preserve">roky sú porovnateľné s vývojom miery nezamestnanosti absolventov stredných odborných učilíšť </t>
  </si>
  <si>
    <t>s maturitou.</t>
  </si>
  <si>
    <t xml:space="preserve">Miera nezamestnanosti absolventov SŠ bez maturity </t>
  </si>
  <si>
    <t>podľa skupín odborov vzdelania</t>
  </si>
  <si>
    <t>Graf 5</t>
  </si>
  <si>
    <t>Graf 4</t>
  </si>
  <si>
    <t>Graf 3</t>
  </si>
  <si>
    <t>Graf 2</t>
  </si>
  <si>
    <t>Graf 1</t>
  </si>
  <si>
    <t>Graf 6</t>
  </si>
  <si>
    <t>% z odtokov UoZ</t>
  </si>
  <si>
    <t>priemer</t>
  </si>
  <si>
    <t xml:space="preserve">Počet nezamestnaných absolventov stredných škôl bez maturity podľa okresov </t>
  </si>
  <si>
    <t>Tab. P4</t>
  </si>
  <si>
    <t>Zoznam tabuliek a grafov</t>
  </si>
  <si>
    <t>Miery nezamestnanosti</t>
  </si>
  <si>
    <t>Absolventi celkove</t>
  </si>
  <si>
    <t xml:space="preserve"> 10/03</t>
  </si>
  <si>
    <t xml:space="preserve"> 11/03</t>
  </si>
  <si>
    <t xml:space="preserve"> 12/03</t>
  </si>
  <si>
    <t>mesiac/  rok</t>
  </si>
  <si>
    <t>Vývoj absolventskej</t>
  </si>
  <si>
    <t>Vývoj počtu nezamestnaných absolventov gymnázií podľa krajov</t>
  </si>
  <si>
    <t>Uchádzači o zamestnanie</t>
  </si>
  <si>
    <t>Vývoj počtu uchádzačov o zamestnanie</t>
  </si>
  <si>
    <t>Nezamestnaní absolventi podľa druhu školy</t>
  </si>
  <si>
    <t>Zdroj: ÚPSVAR</t>
  </si>
  <si>
    <t>Strojárstvo a ostatná kovospracujúca výroba</t>
  </si>
  <si>
    <t>2414401</t>
  </si>
  <si>
    <t>strojárstvo-výroba, montáž a oprava prístrojov, strojov a zariadení</t>
  </si>
  <si>
    <t>2466202</t>
  </si>
  <si>
    <t>mechanik opravár-stroje a zariadenia</t>
  </si>
  <si>
    <t>2478200</t>
  </si>
  <si>
    <t>strojárska výroba</t>
  </si>
  <si>
    <t>2478205</t>
  </si>
  <si>
    <t>strojárska výroba - kováčske práce                      /ŠP/</t>
  </si>
  <si>
    <t>Elektrotechnika</t>
  </si>
  <si>
    <t>2675402</t>
  </si>
  <si>
    <t>elektrotechnika-výroba a prevádzka strojov a zariadení</t>
  </si>
  <si>
    <t>2675403</t>
  </si>
  <si>
    <t>elektrotechnika-elektronické zariadenia</t>
  </si>
  <si>
    <t>2982200</t>
  </si>
  <si>
    <t>potravinárska výroba                                    /ŠP/</t>
  </si>
  <si>
    <t>2982202</t>
  </si>
  <si>
    <t>potravinárska výroba - pekárenská výroba                /ŠP/</t>
  </si>
  <si>
    <t>2982203</t>
  </si>
  <si>
    <t>potravinárska výroba - výroba cukroviniek               /ŠP/</t>
  </si>
  <si>
    <t>3125400</t>
  </si>
  <si>
    <t>odevníctvo</t>
  </si>
  <si>
    <t>3178200</t>
  </si>
  <si>
    <t>výroba konfekcie</t>
  </si>
  <si>
    <t>3178201</t>
  </si>
  <si>
    <t>výroba konfekcie - šitie odevov v odevnej konfekcii     /ŠP/</t>
  </si>
  <si>
    <t>3178202</t>
  </si>
  <si>
    <t>výroba konfekcie - šitie bielizne                       /ŠP/</t>
  </si>
  <si>
    <t>3179200</t>
  </si>
  <si>
    <t>textilná výroba</t>
  </si>
  <si>
    <t>3179209</t>
  </si>
  <si>
    <t>textilná výroba - tkáč      /ŠP/</t>
  </si>
  <si>
    <t>3185200</t>
  </si>
  <si>
    <t>krajčírka                                               /ŠP/</t>
  </si>
  <si>
    <t>3185201</t>
  </si>
  <si>
    <t>krajčírka - odevná konfekcia a bielizeň                 /ŠP/</t>
  </si>
  <si>
    <t>Spracovanie kože, plastov a gumy a výroba obuvi</t>
  </si>
  <si>
    <t>3250200</t>
  </si>
  <si>
    <t>remenár sedlár</t>
  </si>
  <si>
    <t>3291200</t>
  </si>
  <si>
    <t>kožiarska výroba                                        /ŠP/</t>
  </si>
  <si>
    <t>3291201</t>
  </si>
  <si>
    <t>kožiarska výroba - výroba remenárskeho tovaru           /ŠP/</t>
  </si>
  <si>
    <t>3291204</t>
  </si>
  <si>
    <t>kožiarska výroba - obuvnícka montáž                     /ŠP/</t>
  </si>
  <si>
    <t>3291206</t>
  </si>
  <si>
    <t>kožiarska výroba - oprava obuvi                 /ŠP/</t>
  </si>
  <si>
    <t>Spracovanie dreva a výroba hudobných nástrojov</t>
  </si>
  <si>
    <t>3343401</t>
  </si>
  <si>
    <t>nábytkárska výroba - stolárstvo</t>
  </si>
  <si>
    <t>3355200</t>
  </si>
  <si>
    <t>stolár</t>
  </si>
  <si>
    <t>3355201</t>
  </si>
  <si>
    <t>stolár - výroba nábytku a zariadení</t>
  </si>
  <si>
    <t>3370200</t>
  </si>
  <si>
    <t>čalúnnik</t>
  </si>
  <si>
    <t>3383202</t>
  </si>
  <si>
    <t>spracúvanie dreva - stolárska výroba                    /ŠP/</t>
  </si>
  <si>
    <t>3383208</t>
  </si>
  <si>
    <t>spracúvanie dreva - výroba úžitkových a umeleckých predmetov  /ŠP/</t>
  </si>
  <si>
    <t>3384200</t>
  </si>
  <si>
    <t>čalúnnická výroba</t>
  </si>
  <si>
    <t>3396200</t>
  </si>
  <si>
    <t>košíkarska výroba                                       /ŠP/</t>
  </si>
  <si>
    <t>3678201</t>
  </si>
  <si>
    <t>inštalatér - vodovodné zariadenia                       /ŠP/</t>
  </si>
  <si>
    <t>3686200</t>
  </si>
  <si>
    <t>stavebná výroba</t>
  </si>
  <si>
    <t>3686203</t>
  </si>
  <si>
    <t>stavebná výroba - murárske práce                        /ŠP/</t>
  </si>
  <si>
    <t>3686206</t>
  </si>
  <si>
    <t>stavebná výroba - stavebné zámočníctvo                  /ŠP/</t>
  </si>
  <si>
    <t>3686208</t>
  </si>
  <si>
    <t>stavebná výroba - stavebné tesárstvo                    /ŠP/</t>
  </si>
  <si>
    <t>3686210</t>
  </si>
  <si>
    <t>stavebná výroba - maliarske a natieračské práce         /ŠP/</t>
  </si>
  <si>
    <t>3686211</t>
  </si>
  <si>
    <t>stavebná výroba - stavebné stolárstvo                   /ŠP/</t>
  </si>
  <si>
    <t>Poľnohospodárstvo a lesné hospodárstvo</t>
  </si>
  <si>
    <t>4528200</t>
  </si>
  <si>
    <t>záhradník</t>
  </si>
  <si>
    <t>4560200</t>
  </si>
  <si>
    <t>pestovateľ</t>
  </si>
  <si>
    <t>4561200</t>
  </si>
  <si>
    <t>poľnohospodár</t>
  </si>
  <si>
    <t>4572200</t>
  </si>
  <si>
    <t>poľnohospodárska výroba</t>
  </si>
  <si>
    <t>4572202</t>
  </si>
  <si>
    <t>poľnohospodárska výroba-záhradníctvo : kvetinár,zeleninár,ovocinár  /ŠP/</t>
  </si>
  <si>
    <t>4572203</t>
  </si>
  <si>
    <t>poľnohospodárska výroba-záhradníctvo:sadovník,kvetinár  /ŠP/</t>
  </si>
  <si>
    <t>4572206</t>
  </si>
  <si>
    <t>poľnohospodárska výroba-oprava poľnohospodárskych strojov     /ŠP/</t>
  </si>
  <si>
    <t>4572209</t>
  </si>
  <si>
    <t>poľnohospodárska výroba-záhradníctvo : kvetinár,zeleninár,sadovník  /ŠP/</t>
  </si>
  <si>
    <t>4579200</t>
  </si>
  <si>
    <t>lesná výroba</t>
  </si>
  <si>
    <t>Zdravotníctvo</t>
  </si>
  <si>
    <t>5591200</t>
  </si>
  <si>
    <t>zdravotníctvo                                           /ŠP/</t>
  </si>
  <si>
    <t>5591201</t>
  </si>
  <si>
    <t>zdravotníctvo-zdravotnícke a sociálne zariadenia        /ŠP/</t>
  </si>
  <si>
    <t>5592200</t>
  </si>
  <si>
    <t>opatrovateľská starostlivosť v zariadeniach sociálnej starostlivosti a v zdravot</t>
  </si>
  <si>
    <t>63, 64</t>
  </si>
  <si>
    <t>Ekonomika a organizácia, obchod a služby</t>
  </si>
  <si>
    <t>6317600</t>
  </si>
  <si>
    <t>obchodná akadémia</t>
  </si>
  <si>
    <t>6426400</t>
  </si>
  <si>
    <t>vlasová kozmetika</t>
  </si>
  <si>
    <t>6446400</t>
  </si>
  <si>
    <t>kozmetička</t>
  </si>
  <si>
    <t>6453201</t>
  </si>
  <si>
    <t>knihár - ručná výroba</t>
  </si>
  <si>
    <t>6456200</t>
  </si>
  <si>
    <t>kaderník</t>
  </si>
  <si>
    <t>6475200</t>
  </si>
  <si>
    <t>technicko-administratívny pracovník</t>
  </si>
  <si>
    <t>6476400</t>
  </si>
  <si>
    <t>technicko-ekonomický  pracovník</t>
  </si>
  <si>
    <t>6487201</t>
  </si>
  <si>
    <t>sociálne služby - sociálne zariadenia                   /ŠP/</t>
  </si>
  <si>
    <t>6490201</t>
  </si>
  <si>
    <t>kuchár, čašník; kuchárka, servírka - príprava jedál</t>
  </si>
  <si>
    <t>6491200</t>
  </si>
  <si>
    <t>obchodná prevádzka                                      /ŠP/</t>
  </si>
  <si>
    <t>6491201</t>
  </si>
  <si>
    <t>obchodná prevádzka -  práca pri príprave jedál          /ŠP/</t>
  </si>
  <si>
    <t>6494200</t>
  </si>
  <si>
    <t>služby a domáce práce                                   /ŠP/</t>
  </si>
  <si>
    <t>6495201</t>
  </si>
  <si>
    <t>polygrafická výroba - knihárne a kartonáž               /ŠP/</t>
  </si>
  <si>
    <t>6497200</t>
  </si>
  <si>
    <t>pedikúra - manikúra                                             /ŠP/</t>
  </si>
  <si>
    <t>8237600</t>
  </si>
  <si>
    <t>modelárstvo a navrhárstvo odevov, obuvy a módnych doplnkov</t>
  </si>
  <si>
    <t>8501400</t>
  </si>
  <si>
    <t>umeleckoremeselné práce</t>
  </si>
  <si>
    <t xml:space="preserve">podľa skupín odborov a miesta úradov práce </t>
  </si>
  <si>
    <t>Tab. P6</t>
  </si>
  <si>
    <t>odbory vzdelania</t>
  </si>
  <si>
    <t>skupina odborov vzdelania</t>
  </si>
  <si>
    <t xml:space="preserve">Počet nezamestnaných absolventov špeciálnych stredných škôl </t>
  </si>
  <si>
    <t>stav k 30.9.2006</t>
  </si>
  <si>
    <t>v Trenčianskom kraji.</t>
  </si>
  <si>
    <t xml:space="preserve">pohľadu najviac 22 % končilo v Bratislavskom kraji a 16 % v Prešovskom kraji. Najmenej 8 % </t>
  </si>
  <si>
    <t>Napríklad v Bratislavskom kraji ukončilo školu 49 nezamestnaných absolventov, z toho sa na úrade</t>
  </si>
  <si>
    <t>práce Bratislavského kraja (ÚP BL) zaevidovalo 29, Trnavského kraja (ÚP TA) 9, Trenčianskeho kraja</t>
  </si>
  <si>
    <t>(ÚP TC) 3 absolventi atď. Percento tých, ktorí sú evidovaní v inom kraji ako je umiestnená škola, je</t>
  </si>
  <si>
    <t>stredných špeciálnych škôl bola v septembri 2006 18,6 %.</t>
  </si>
  <si>
    <t xml:space="preserve">Intenzitu absolventskej nezamestnanosti vyjadruje miera nezamestnanosti (AMN), vyjadrená ako </t>
  </si>
  <si>
    <t xml:space="preserve">pomer nezamestnaných k relevantnému počtu absolventov. Celková miera nezamestnanosti absolventov </t>
  </si>
  <si>
    <t>Najvyššia miera nezamestnanosti (22,9 %) bola u absolventov odborných učilíšť a učilíšť. Stredné</t>
  </si>
  <si>
    <t>5 % a  gymnáziá 2,6 % mieru nezamestnanosti.</t>
  </si>
  <si>
    <t>Prehľad počtu nezamestnaných absolventov evidovaných na úradoch práce v jednotlivých krajoch podľa skupín odborov vzdelania je uvedený</t>
  </si>
  <si>
    <t>školy (PŠ) 7 %, stredné odborné školy (SOŠ) 4 % a gymnáziá (G) 1 % absolventov. Z regionálneho</t>
  </si>
  <si>
    <t>druh školy</t>
  </si>
  <si>
    <t>podľa druhu školy a krajov</t>
  </si>
  <si>
    <t>SOŠ</t>
  </si>
  <si>
    <t>SOU</t>
  </si>
  <si>
    <t>OUaU</t>
  </si>
  <si>
    <t>PŠ</t>
  </si>
  <si>
    <t>V septembri 2006 bolo evidovaných na úradoch práce 499 nezamestnaných absolventov špeciálnych</t>
  </si>
  <si>
    <t>v mesiacoch december a január. Oproti predchádzajúcemu roku sa na trajektórii tak výrazne</t>
  </si>
  <si>
    <t>5. Z pohľadu regiónov dosahovali najvyššiu absolventskú mieru nezamestnanosti Košický,</t>
  </si>
  <si>
    <t>Otázky uplatnenia absolventov stredných škôl (gymnázií, stredných odborných škôl,</t>
  </si>
  <si>
    <t>stredných odborných učilíšť a stredných špeciálnych škôl) sa v tejto úlohe riešia formou</t>
  </si>
  <si>
    <t>nezamestnanosť aj formou miery nezamestnanosti sú z Ústavu informácií a prognóz</t>
  </si>
  <si>
    <t>školstva (ÚIPŠ). Predmetom analýzy je vývoj nezamestnanosti absolventov stredných</t>
  </si>
  <si>
    <t>škôl v sezónnom cykle jún 2006 až máj 2007.</t>
  </si>
  <si>
    <t>odborných škôl aj podľa odborov vzdelania. Analyzujú sa ukazovatele mesačného počtu</t>
  </si>
  <si>
    <t>evidovaných nezamestnaných, ich prírastky a úbytky, miery nezamestnanosti, dĺžka</t>
  </si>
  <si>
    <t>nezamestnanosti. V práci sa mapujú  štrukturálne diferencie v uplatnení a trendové</t>
  </si>
  <si>
    <t>charakteristiky dlhodobejšieho vývoja. Výstup obsahuje súbory tabuliek a grafov, ako aj</t>
  </si>
  <si>
    <t>komentáre opisujúce stav v tomto sezónnom cykle a jeho porovnanie s predchádzajúcimi</t>
  </si>
  <si>
    <t>obdobiami.</t>
  </si>
  <si>
    <t xml:space="preserve">štatistickej kvantitatívnej analýzy počtu evidovaných nezamestnaných. Tieto údaje </t>
  </si>
  <si>
    <t xml:space="preserve">získava Ústredie práce, sociálnych vecí a rodiny (ÚPSVAR) v mesačných, štvrťročných </t>
  </si>
  <si>
    <t>a polročných intervaloch. Údaje o absolventoch škôl, ktoré umožňujú vyjadriť</t>
  </si>
  <si>
    <t>škôl a celkovej nezamestnanosti. Člení sa podľa druhu školy, podľa regiónov a v prípade</t>
  </si>
  <si>
    <t>a obava, prípadne nedôvera, na strane potenciálneho zamestnávateľa.</t>
  </si>
  <si>
    <t xml:space="preserve">bohatý zdroj údajov o nezamestnanosti, ktoré zhromažďuje Ústredie práce sociálnych vecí </t>
  </si>
  <si>
    <t>a rodiny. Jeho výhodou je, že relevantné ukazovatele sú vykazované v pravidelných časových</t>
  </si>
  <si>
    <t>(mesačných, štvrťročných alebo polročných) intervaloch podľa jednotnej metodiky a spôsobu</t>
  </si>
  <si>
    <t>zberu. Údaje sú teda časove aj vecne kompatibilné, je možné ich porovnávať a zisťovať dynamiku</t>
  </si>
  <si>
    <t>vývoja. Naše spracovanie je štandardným druhom kvantitatívnej analýzy, zameraným na deskripciu</t>
  </si>
  <si>
    <t>a čiastočne na exploratívny výskum. Okrem opisu situácie sa totiž sledujú aj pravidelnosti vo vývoji,</t>
  </si>
  <si>
    <t>a prognóz.</t>
  </si>
  <si>
    <t xml:space="preserve">ktoré môžu mať obecnejší charakter a v budúcnosti by sa dali využiť na formulovanie hypotéz </t>
  </si>
  <si>
    <t>Spôsoby a metódy spracovania tejto problematiky môžu byť preto rôzne. Náš prístup využíva</t>
  </si>
  <si>
    <t>škôl od roku 1999 počas časovej jednotky sezónneho cyklu. Cyklus prebieha v období od júna do</t>
  </si>
  <si>
    <t>mája nasledujúceho roku. Začína sa príchodom čerstvých absolventov škôl na trh práce. Časť z</t>
  </si>
  <si>
    <t>nich sa zamestná priamo, časť si hľadá pracovné miesta prostredníctvom úradov práce a dostáva</t>
  </si>
  <si>
    <t>sa do ich evidencie. V septembri kulminuje počet evidovaných nezamestnaných absolventov.</t>
  </si>
  <si>
    <t>Dynamika ďalej pokračuje postupnou absorpciou nezamestnaných trhom práce v nasledujúcich</t>
  </si>
  <si>
    <t>mesiacoch. Počet evidovaných klesá a uzatvára sa na minimálnej hodnote spravidla v máji</t>
  </si>
  <si>
    <t>nasledujúceho roku. V ďalšom roku sa tento proces opakuje. Ako ukazujú doterajšie analýzy</t>
  </si>
  <si>
    <t>merané parametre sezónneho vývoja sa postupne stabilizujú a nadobúdajú identifikačný charakter</t>
  </si>
  <si>
    <t>pre jednotlivé druhy škôl.</t>
  </si>
  <si>
    <t>analýze členia do dvoch skupín:</t>
  </si>
  <si>
    <t>zamestnanie menej (Tabuľka1, medziročný index UoZ).</t>
  </si>
  <si>
    <t>roku. V rámci stredných škôl sa líšia krivky odborných škôl od gymnázií (Graf 2).</t>
  </si>
  <si>
    <t>absolventov sa podieľali stredné školy v priemere 82 %, čo je o 7 percentuálnych bodov nižšie</t>
  </si>
  <si>
    <t>ako v predchádzajúcom období. V rámci stredných škôl dosahovali najvyšší priemerný podiel</t>
  </si>
  <si>
    <t>36,8 % absolventi stredných odborných škôl. Ďalej nasledovali absolventi stredných škôl bez</t>
  </si>
  <si>
    <t>maturity (27,4 %), stredné odborné učilištia s maturitou (27,3 %) a gymnáziá (8,5 %).</t>
  </si>
  <si>
    <t>3. Najvyššiu absorpciu (pokles nezamestnaných v sezónnom cykle) dosiahli absolventi</t>
  </si>
  <si>
    <t>SOU alebo SOŠ bez maturity (stupne vzdelania 2 a 3)</t>
  </si>
  <si>
    <t>neprejavil septembrový prítok absolventov. Kým v roku 2005 ukazovateľ v septembri vzrástol,</t>
  </si>
  <si>
    <t>1. Celkový počet evidovaných uchádzačov o zamestnanie sa v období jún 2006 až máj 2007</t>
  </si>
  <si>
    <t>a ostatná kov. výroba (12,5 %) č. 34 Polygrafia, spracovanie papiera, filmu a fotografie (12,7 %).</t>
  </si>
  <si>
    <t xml:space="preserve">Nízku mieru nezamestnanosti mali odbory č. 27 Technická chémia silikátov (11,5 %), č. 24 Strojárstvo </t>
  </si>
  <si>
    <t>Nematuritné odbory na stredných školách ukončilo v rokoch 2004 a 2005 spolu 34 789 absolventov.</t>
  </si>
  <si>
    <t xml:space="preserve">a v Nitrianskom kraji (15 %), najmenej v Bratislavskom kraji (8 %). </t>
  </si>
  <si>
    <t xml:space="preserve">absolventov SOŠ so stupňom vzdelania 3. Najviac týchto absolventov bolo v Prešovskom (15,4 %) </t>
  </si>
  <si>
    <t>Počet evidovaných nezamestnaných kulminoval v septembri 2006 na úrovni 4 794, čo je o 1 995</t>
  </si>
  <si>
    <t>Prírastky nezamestnaných absolventov SŠ bez maturity kulminovali vo všetkých krajoch v septembri</t>
  </si>
  <si>
    <t>absolventov). Minimálny prítok 265 absolventov bol v máji 2007. Najviac absolventov 1 200 ubudlo z</t>
  </si>
  <si>
    <t>október. V prípade Bratislavského kraja to bolo v novembri 2006.</t>
  </si>
  <si>
    <t>Najpočetnejšiu skupinu (73 %) tvorili v septembri 2006 absolventi nezamestnaní menej ako 3 mesiace.</t>
  </si>
  <si>
    <t>V máji 2007 boli najpočetnejšou skupinou nezamestnaní 6 až 9 mesiacov (34,7 %) dlhodobá</t>
  </si>
  <si>
    <t>Priemerná doba evidencie bola v septembri 2006 3,9 mesiaca, do mája 2006 vzrástla na 7,4 mesiaca.</t>
  </si>
  <si>
    <t>Májové aj septembrové hodnoty vykazujú mierny klesajúci trend.</t>
  </si>
  <si>
    <t xml:space="preserve">Nezamestnaní absolventi gymnázií </t>
  </si>
  <si>
    <t>podľa doby evidencie</t>
  </si>
  <si>
    <t xml:space="preserve">Dlhodobý vývoj miery nezamestnanosti absolventov </t>
  </si>
  <si>
    <t xml:space="preserve">Nezamestnaní absolventi SOŠ </t>
  </si>
  <si>
    <t>3.2. Miera nezamestnanosti absolventov stredných odborných škôl</t>
  </si>
  <si>
    <t>odb. č.</t>
  </si>
  <si>
    <t xml:space="preserve">Polygrafia, spracúvanie papiera, filmu a fotografie       </t>
  </si>
  <si>
    <t>Absorpcia nezamestnaných absolventov gymnázií podľa krajov v SR</t>
  </si>
  <si>
    <t>Absorpcia nezamestnaných absolventov SOŠ podľa krajov v SR</t>
  </si>
  <si>
    <t>Absorpcia nezamestnaných absolventov SOU-m podľa krajov</t>
  </si>
  <si>
    <t>Absorpcia nezamestnaných absolventov SŠ bez maturity podľa krajov</t>
  </si>
  <si>
    <t xml:space="preserve">Nezamestnaní absolventi SOU-m </t>
  </si>
  <si>
    <t>4.2. Miera nezamestnanosti absolventov stredných odborných učilíšť s maturitou</t>
  </si>
  <si>
    <r>
      <t xml:space="preserve">V septembri 2006 bola celková </t>
    </r>
    <r>
      <rPr>
        <b/>
        <sz val="10"/>
        <rFont val="Arial CE"/>
        <family val="0"/>
      </rPr>
      <t xml:space="preserve">miera nezamestnanosti </t>
    </r>
    <r>
      <rPr>
        <sz val="10"/>
        <rFont val="Arial CE"/>
        <family val="0"/>
      </rPr>
      <t>absolventov</t>
    </r>
    <r>
      <rPr>
        <sz val="10"/>
        <rFont val="Arial CE"/>
        <family val="0"/>
      </rPr>
      <t xml:space="preserve"> SOŠ 12,5 %. Najvyššie hodnoty</t>
    </r>
  </si>
  <si>
    <t>Vysokú mieru nezamestnanosti a zároveň vysoké hodnoty počtu evidovaných mali odbory č. 42</t>
  </si>
  <si>
    <t xml:space="preserve">Poľnohospodárstvo a lesné hospodárstvo (16,2%), č. 37 Doprava, pošty a telekomunikácie (15,9 %) </t>
  </si>
  <si>
    <t xml:space="preserve">Nízku mieru nezamestnanosti mali odbory č. 53 Zdravotníctvo (6,1 %), č. 34 Polygrafia, spracovanie </t>
  </si>
  <si>
    <t>papiera, filmu a fotografie (7,4 %) a č. 26 Elektrotechnika (7,7 %).</t>
  </si>
  <si>
    <r>
      <t xml:space="preserve">Od septembra 2006 do mája 2007 </t>
    </r>
    <r>
      <rPr>
        <b/>
        <sz val="10"/>
        <rFont val="Arial CE"/>
        <family val="0"/>
      </rPr>
      <t>absorboval</t>
    </r>
    <r>
      <rPr>
        <sz val="10"/>
        <rFont val="Arial CE"/>
        <family val="0"/>
      </rPr>
      <t xml:space="preserve"> trh práce v priemere 54 % nezamestnaných absolventov</t>
    </r>
  </si>
  <si>
    <t>Nízku absorpciu mali odbory č. 62 Ekonomické vedy (0,2) a č. 34 Polygrafia, spracovanie papiera, filmu</t>
  </si>
  <si>
    <t>a fotografie (0,29). V prípade odboru č. 75 Pedagogické vedy došlo dokonca k nárastu nezamestnaných</t>
  </si>
  <si>
    <t>absolventov o jednu štvrtinu.</t>
  </si>
  <si>
    <t xml:space="preserve">Nezamestnaní absolventi SŠ bez maturity </t>
  </si>
  <si>
    <t xml:space="preserve">Dlhodobý vývoj miery nezamestnanosti </t>
  </si>
  <si>
    <t xml:space="preserve">Ekonomické vedy              </t>
  </si>
  <si>
    <t xml:space="preserve">Ekonomika a organizácia, obchod a služby </t>
  </si>
  <si>
    <t xml:space="preserve">Právne vedy                  </t>
  </si>
  <si>
    <t>Publicistika, knihovníctvo a vedecké  informácie</t>
  </si>
  <si>
    <t xml:space="preserve">Pedagogické vedy             </t>
  </si>
  <si>
    <t xml:space="preserve">Učiteľstvo                   </t>
  </si>
  <si>
    <t xml:space="preserve">Kultúra a umenie     </t>
  </si>
  <si>
    <t>Umenie, užité um. a ručná umel.-remeselná výroba</t>
  </si>
  <si>
    <t>Poznámka: Do skupín odborov nie sú zarátané vojenské a bezpečnostné náuky.</t>
  </si>
  <si>
    <t>Anotácia úlohy</t>
  </si>
  <si>
    <r>
      <t xml:space="preserve">Zdroje údajov a použité materiály: </t>
    </r>
  </si>
  <si>
    <t>3. Herich, J.: Uplatnenie absolventov stredných škôl v praxi.</t>
  </si>
  <si>
    <t>Spracoval:</t>
  </si>
  <si>
    <t>Mgr. Ján Herich</t>
  </si>
  <si>
    <t>Oddelenie analýz a prognóz RŠ</t>
  </si>
  <si>
    <t>ÚIPŠ, Bratislava</t>
  </si>
  <si>
    <t>OBSAH</t>
  </si>
  <si>
    <t>strana</t>
  </si>
  <si>
    <t>Úvod</t>
  </si>
  <si>
    <t xml:space="preserve"> 1.</t>
  </si>
  <si>
    <t xml:space="preserve"> 2.</t>
  </si>
  <si>
    <t>Nezamestnanosť absolventov gymnázií</t>
  </si>
  <si>
    <t>Nezamestnaní absolventi gymnázií</t>
  </si>
  <si>
    <t>Miera nezamestnanosti absolventov gymnázií</t>
  </si>
  <si>
    <t xml:space="preserve"> 3.</t>
  </si>
  <si>
    <t>Nezamestnanosť absolventov stredných odborných škôl</t>
  </si>
  <si>
    <t xml:space="preserve"> 4.</t>
  </si>
  <si>
    <t xml:space="preserve"> 5.</t>
  </si>
  <si>
    <t>Záver</t>
  </si>
  <si>
    <t>Príloha</t>
  </si>
  <si>
    <t>Mesačné prítoky nezamestnaných absolventov SŠ bez maturity</t>
  </si>
  <si>
    <t>Mesačné úbytky nezamestnaných absolventov SŠ bez maturity</t>
  </si>
  <si>
    <t>Tabuľka SŠ6</t>
  </si>
  <si>
    <t>Graf SŠ5</t>
  </si>
  <si>
    <t>Graf O6</t>
  </si>
  <si>
    <t>Graf O7</t>
  </si>
  <si>
    <t>Graf Um6</t>
  </si>
  <si>
    <t>Graf Um7</t>
  </si>
  <si>
    <t>Graf SŠ6</t>
  </si>
  <si>
    <t>Graf SŠ7</t>
  </si>
  <si>
    <t>Tabuľka SŠ7</t>
  </si>
  <si>
    <t xml:space="preserve">Nezamestnanosť absolventov SŠ bez maturity podľa skupín odborov vzdelania </t>
  </si>
  <si>
    <t>1. Údaje o počte a štruktúre uchádzačov o zamestnanie</t>
  </si>
  <si>
    <t>Tab. 2</t>
  </si>
  <si>
    <t>Tab. 3</t>
  </si>
  <si>
    <t>Tab. 4</t>
  </si>
  <si>
    <t>Tab. 5</t>
  </si>
  <si>
    <t>Tab. 6</t>
  </si>
  <si>
    <t>Tab. 7</t>
  </si>
  <si>
    <t>Tab. 8</t>
  </si>
  <si>
    <t>Tab. 9</t>
  </si>
  <si>
    <t>Tab. 10</t>
  </si>
  <si>
    <t>Tab. G1</t>
  </si>
  <si>
    <t>Tab. G2</t>
  </si>
  <si>
    <t>Tab. G3</t>
  </si>
  <si>
    <t>Tab. G4</t>
  </si>
  <si>
    <t>Tab. G5</t>
  </si>
  <si>
    <t>Tab. G6</t>
  </si>
  <si>
    <t>Tab. O1</t>
  </si>
  <si>
    <t>Tab. O2</t>
  </si>
  <si>
    <t>Tab. O3</t>
  </si>
  <si>
    <t>Tab. O4</t>
  </si>
  <si>
    <t>Tab. O5</t>
  </si>
  <si>
    <t>Tab. O6</t>
  </si>
  <si>
    <t>Tab. O7</t>
  </si>
  <si>
    <t>Strojárstvo a ostatná kovospracúvacia výroba</t>
  </si>
  <si>
    <t xml:space="preserve">Elektrotechnika              </t>
  </si>
  <si>
    <t xml:space="preserve">Technická chémia silikátov       </t>
  </si>
  <si>
    <t xml:space="preserve">Technická chémia ostatná  (okrem chémie silikátov)       </t>
  </si>
  <si>
    <t xml:space="preserve">Potravinárstvo               </t>
  </si>
  <si>
    <t xml:space="preserve">Textil a odevníctvo          </t>
  </si>
  <si>
    <t xml:space="preserve">Spracúvanie kože, plastov a gumy a výroba obuvi  </t>
  </si>
  <si>
    <t xml:space="preserve">Spracúvanie dreva a výroba hudobných nástrojov             </t>
  </si>
  <si>
    <t xml:space="preserve">Stavebníctvo, geodézia a kartografia                  </t>
  </si>
  <si>
    <t>37</t>
  </si>
  <si>
    <t xml:space="preserve">Doprava, pošty a telekomunikácie </t>
  </si>
  <si>
    <t>39</t>
  </si>
  <si>
    <t>Špeciálne technické odbory</t>
  </si>
  <si>
    <t xml:space="preserve">4  </t>
  </si>
  <si>
    <t>Poľnohosp. - lesnícke a veterinárne odbory</t>
  </si>
  <si>
    <t>Vývoj miery nezamestnanosti absolventov gymnázií</t>
  </si>
  <si>
    <t>Graf G6</t>
  </si>
  <si>
    <t>Vývoj miery nezamestnanosti absolventov SOŠ v rokoch 2002 až 2006</t>
  </si>
  <si>
    <t xml:space="preserve">Vývoj miery nezamestnanosti absolventov SOŠ </t>
  </si>
  <si>
    <t>Vývoj miery nezamestnanosti absolventov SOU-m v rokoch 2002 až 2006</t>
  </si>
  <si>
    <t xml:space="preserve">Vývoj miery nezamestnanosti absolventov SOU-m </t>
  </si>
  <si>
    <t>Vývoj miery nezamestnanosti absolventov SŠ bez maturity v rokoch 2003 až 2006</t>
  </si>
  <si>
    <t>Vývoj miery nezamestnanosti absolventov SŠ bez maturity</t>
  </si>
  <si>
    <t>Uchádzači o zamestnanie (stav UoZ)</t>
  </si>
  <si>
    <t xml:space="preserve">  st.2</t>
  </si>
  <si>
    <t xml:space="preserve">  st.3 </t>
  </si>
  <si>
    <t xml:space="preserve">  st. 4</t>
  </si>
  <si>
    <t xml:space="preserve">  st. 5 </t>
  </si>
  <si>
    <t xml:space="preserve">  st. 6 </t>
  </si>
  <si>
    <t xml:space="preserve">  st. 7</t>
  </si>
  <si>
    <t xml:space="preserve">  st. 8</t>
  </si>
  <si>
    <t xml:space="preserve">  st. 9</t>
  </si>
  <si>
    <t>stredné vzdelanie - vyučení (SOU)</t>
  </si>
  <si>
    <t>stredné odborné vzdelanie bez maturity (SOŠ)</t>
  </si>
  <si>
    <t>min</t>
  </si>
  <si>
    <t>max</t>
  </si>
  <si>
    <t>Odtok UoZ</t>
  </si>
  <si>
    <t>Prítok UoZ</t>
  </si>
  <si>
    <t>VŠ</t>
  </si>
  <si>
    <t>Spolu</t>
  </si>
  <si>
    <t>SR</t>
  </si>
  <si>
    <t>Bratislavský kraj</t>
  </si>
  <si>
    <t>Trnavský kraj</t>
  </si>
  <si>
    <t>Trenčiansky kraj</t>
  </si>
  <si>
    <t xml:space="preserve"> 06/05</t>
  </si>
  <si>
    <t xml:space="preserve"> 07/05</t>
  </si>
  <si>
    <t xml:space="preserve"> 08/05</t>
  </si>
  <si>
    <t xml:space="preserve"> 09/05</t>
  </si>
  <si>
    <t xml:space="preserve"> 10/05</t>
  </si>
  <si>
    <t xml:space="preserve"> 11/05</t>
  </si>
  <si>
    <t xml:space="preserve"> 12/05</t>
  </si>
  <si>
    <t xml:space="preserve"> 01/06</t>
  </si>
  <si>
    <t xml:space="preserve"> 02/06</t>
  </si>
  <si>
    <t xml:space="preserve"> 03/06</t>
  </si>
  <si>
    <t xml:space="preserve"> 04/06</t>
  </si>
  <si>
    <t xml:space="preserve"> 05/06</t>
  </si>
  <si>
    <t>medziročný index UoZ</t>
  </si>
  <si>
    <t>medziročný index absolventov SŠ</t>
  </si>
  <si>
    <t>% absolventov spolu z UoZ</t>
  </si>
  <si>
    <t>% absolventov spolu z prítoku UoZ</t>
  </si>
  <si>
    <t>Nitriansky kraj</t>
  </si>
  <si>
    <t>Žilinský kraj</t>
  </si>
  <si>
    <t>Prešovský kraj</t>
  </si>
  <si>
    <t>Košický kraj</t>
  </si>
  <si>
    <t>Legenda:</t>
  </si>
  <si>
    <t>Banskobys-trický kraj</t>
  </si>
  <si>
    <t>%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</si>
  <si>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</si>
  <si>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</si>
  <si>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</si>
  <si>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</si>
  <si>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</si>
  <si>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</si>
  <si>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</si>
  <si>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</si>
  <si>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</si>
  <si>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(hodnoty v mesiacoch)</t>
  </si>
  <si>
    <t>absolventov SOU-m v rokoch 2003 až 2007</t>
  </si>
  <si>
    <t>Vývoj mesačných prítokov nezamestnaných absolventov SŠ bez maturity podľa krajov</t>
  </si>
  <si>
    <t>Vývoj mesačných úbytkov nezamestnaných absolventov SŠ bez maturity podľa krajov</t>
  </si>
  <si>
    <t>Nezamestnaní absolventi SŠ bez maturity podľa doby evidencie</t>
  </si>
  <si>
    <t>Vývoj miery nezamestnanosti absolventov SŠ bez maturity podľa krajov</t>
  </si>
  <si>
    <t>Graf SŠ1</t>
  </si>
  <si>
    <t>Graf SŠ2</t>
  </si>
  <si>
    <t>Graf SŠ3</t>
  </si>
  <si>
    <t>Graf SŠ4</t>
  </si>
  <si>
    <t>Najvyšší prírastok 5 282 absolventov SOŠ zaevidovali na úradoch práce v septembri 2006. Prírastky</t>
  </si>
  <si>
    <t>Kulminácia úbytkov s výnimkou Banskobystrického kraja prebehla v októbri 2006. Celkove najvyšší</t>
  </si>
  <si>
    <t xml:space="preserve">5,6 % do 12,5 %. Po dosiahnutí maxima v septembri 2006 takmer rovnomerne klesala až do mája 2007. </t>
  </si>
  <si>
    <t>Priemerná hodnota bola 8,3 % a v porovnaní s predchádzajúcim obdobím sa znížila o 2 percentuálne</t>
  </si>
  <si>
    <t>body</t>
  </si>
  <si>
    <t>AB index*</t>
  </si>
  <si>
    <t>* AB index sa vzťahuje k obdobiu máj/september</t>
  </si>
  <si>
    <t>Vývoj absolventskej miery nezamestnanosti podľa druhu školy</t>
  </si>
  <si>
    <t>Tab. SŠ8</t>
  </si>
  <si>
    <t>Tabuľka SŠ8</t>
  </si>
  <si>
    <t xml:space="preserve"> </t>
  </si>
  <si>
    <t>Mesačné prítoky nezamestnaných absolventov podľa druhu školy</t>
  </si>
  <si>
    <t>Mesačné odtoky nezamestnaných absolventov podľa druhu školy</t>
  </si>
  <si>
    <t xml:space="preserve"> 1.1. Uchádzači o zamestnanie a nezamestnaní absolventi</t>
  </si>
  <si>
    <t>Uchádzači o zamestnanie a nezamestnaní absolventi</t>
  </si>
  <si>
    <t>Vývoj mesačných prítokov nezamestnaných absolventov gymnázií podľa krajov</t>
  </si>
  <si>
    <t>Vývoj mesačných úbytkov nezamestnaných absolventov gymnázií podľa krajov</t>
  </si>
  <si>
    <t>2.2 Miera nezamestnanosti absolventov gymnázií</t>
  </si>
  <si>
    <t>Vývoj miery nezamestnanosti absolventov gymnázií podľa krajov</t>
  </si>
  <si>
    <t>2002/03</t>
  </si>
  <si>
    <t>2003/04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</si>
  <si>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</si>
  <si>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</si>
  <si>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</si>
  <si>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</si>
  <si>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</si>
  <si>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</si>
  <si>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</si>
  <si>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</si>
  <si>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január</t>
  </si>
  <si>
    <t>február</t>
  </si>
  <si>
    <t>marec</t>
  </si>
  <si>
    <t>apríl</t>
  </si>
  <si>
    <t>2004/05</t>
  </si>
  <si>
    <t xml:space="preserve">2. Štatistická ročenka školstva SR. </t>
  </si>
  <si>
    <t xml:space="preserve">% </t>
  </si>
  <si>
    <t xml:space="preserve">počet </t>
  </si>
  <si>
    <t>dlhodobá</t>
  </si>
  <si>
    <t>Vývoj počtu nezamestnaných absolventov SOŠ podľa krajov</t>
  </si>
  <si>
    <t>Vývoj mesačných prítokov nezamestnaných absolventov SOŠ podľa krajov</t>
  </si>
  <si>
    <t>Vývoj mesačných úbytkov nezamestnaných absolventov SOŠ podľa krajov</t>
  </si>
  <si>
    <t>Vývoj miery nezamestnanosti absolventov SOŠ podľa krajov</t>
  </si>
  <si>
    <t>Nezamestnanosť podľa dosiahnutého vzdelania</t>
  </si>
  <si>
    <t>Nezamestnanosť podľa veku</t>
  </si>
  <si>
    <t>Nezamestnanosť absolventov stredných odborných učilíšť s maturitou</t>
  </si>
  <si>
    <t>Nezamestnanosť absolventov stredných škôl bez maturity</t>
  </si>
  <si>
    <t>stredné odborné učilištia s maturitou (stupeň vzdelania 4)</t>
  </si>
  <si>
    <t>gymnáziá (stupeň vzdelania 5)</t>
  </si>
  <si>
    <t>stredné odborné školy (stupne vzdelania 6 a 7)</t>
  </si>
  <si>
    <t>vysoké školy (stupne vzdelania 7, 8 a 9)</t>
  </si>
  <si>
    <t>1.2. Nezamestnanosť podľa dosiahnutého vzdelania</t>
  </si>
  <si>
    <t xml:space="preserve"> bez vzdelania </t>
  </si>
  <si>
    <t xml:space="preserve"> základné vzdelanie</t>
  </si>
  <si>
    <t xml:space="preserve"> vyučení </t>
  </si>
  <si>
    <t xml:space="preserve"> stredné odborné bez maturity</t>
  </si>
  <si>
    <t xml:space="preserve"> úplné stredné s maturitou </t>
  </si>
  <si>
    <t xml:space="preserve"> úplné stredné všeobecné s maturitou </t>
  </si>
  <si>
    <t xml:space="preserve"> úplné stredné odborné s maturitou</t>
  </si>
  <si>
    <t xml:space="preserve"> vysokoškolské vzdelanie</t>
  </si>
  <si>
    <t>vzdelanie</t>
  </si>
  <si>
    <t xml:space="preserve"> 1.3. Nezamestnanosť podľa veku</t>
  </si>
  <si>
    <t xml:space="preserve"> 1.4. Miery nezamestnanosti</t>
  </si>
  <si>
    <t>Zdroj údajov: ÚPSVAR 3q</t>
  </si>
  <si>
    <t>Absolventi stredných škôl spolu</t>
  </si>
  <si>
    <t>2.1. Nezamestnaní absolventi gymnázií</t>
  </si>
  <si>
    <t>3.1. Nezamestnaní absolventi stredných odborných škôl</t>
  </si>
  <si>
    <t xml:space="preserve"> a nezamestnaných absolventoch. Polročné, štvrťročné</t>
  </si>
  <si>
    <t>Tab. SŠ5</t>
  </si>
  <si>
    <t>Tab. SŠ6</t>
  </si>
  <si>
    <t>Tab. SŠ7</t>
  </si>
  <si>
    <t>Tab. 1</t>
  </si>
  <si>
    <t>Tabuľky</t>
  </si>
  <si>
    <t>Grafy</t>
  </si>
  <si>
    <t xml:space="preserve">SOŠ </t>
  </si>
  <si>
    <t xml:space="preserve">podľa stupňa vzdelania </t>
  </si>
  <si>
    <t>rok</t>
  </si>
  <si>
    <t xml:space="preserve">Priemerná doba nezamestnanosti </t>
  </si>
  <si>
    <t>2005/06</t>
  </si>
  <si>
    <t xml:space="preserve">Príloha: </t>
  </si>
  <si>
    <t>Tab. P1</t>
  </si>
  <si>
    <t>Tab. P2</t>
  </si>
  <si>
    <t>Tab. P3</t>
  </si>
  <si>
    <t>Graf G1</t>
  </si>
  <si>
    <t>Graf G2</t>
  </si>
  <si>
    <t>Graf G3</t>
  </si>
  <si>
    <t>Graf O1</t>
  </si>
  <si>
    <t>Graf O2</t>
  </si>
  <si>
    <t>Graf O3</t>
  </si>
  <si>
    <t>SOU pre telesne postihnutých internát.</t>
  </si>
  <si>
    <t>OU pre sluchovo postihnutých internát.</t>
  </si>
  <si>
    <t>OU pre zrakovo postihnutých internát.</t>
  </si>
  <si>
    <t>Praktická škola pre telesne postihnutých</t>
  </si>
  <si>
    <t>Prakt.škola pre telesne postihnutých internát.</t>
  </si>
  <si>
    <t>typ školy</t>
  </si>
  <si>
    <t xml:space="preserve"> ÚP BL</t>
  </si>
  <si>
    <t xml:space="preserve"> ÚP TA</t>
  </si>
  <si>
    <t xml:space="preserve"> ÚP TC</t>
  </si>
  <si>
    <t xml:space="preserve"> ÚP NI</t>
  </si>
  <si>
    <t xml:space="preserve"> ÚP ZI</t>
  </si>
  <si>
    <t xml:space="preserve"> ÚP BB</t>
  </si>
  <si>
    <t xml:space="preserve"> ÚP PV</t>
  </si>
  <si>
    <t xml:space="preserve"> ÚP KE</t>
  </si>
  <si>
    <t xml:space="preserve">stredných škôl*. Výrazne najviac nezamestnaných absolventov končilo v školách Košického (114) </t>
  </si>
  <si>
    <t xml:space="preserve">nezamestnaných podľa kraja, v ktorom ukončili školu na rozdiel od údajov, ktoré zaznamenávajú kraj, </t>
  </si>
  <si>
    <t>BL</t>
  </si>
  <si>
    <t>TA</t>
  </si>
  <si>
    <t>TC</t>
  </si>
  <si>
    <t>NI</t>
  </si>
  <si>
    <t>ZI</t>
  </si>
  <si>
    <t>BB</t>
  </si>
  <si>
    <t>PV</t>
  </si>
  <si>
    <t>KE</t>
  </si>
  <si>
    <t>Úrady práce (ÚP) v kraji:</t>
  </si>
  <si>
    <t xml:space="preserve">Podrobnejší prehľad nezamestnaných absolventov podľa typu špeciálnej školy je uvedený </t>
  </si>
  <si>
    <t>Nezamestnaní absolventi stredných špeciálnych škôl</t>
  </si>
  <si>
    <t>podľa miesta úradov práce a ukončených škôl</t>
  </si>
  <si>
    <t>AMN</t>
  </si>
  <si>
    <t>absolventi SŠŠ</t>
  </si>
  <si>
    <t>celkove</t>
  </si>
  <si>
    <t xml:space="preserve">podľa druhu školy </t>
  </si>
  <si>
    <t xml:space="preserve">Miera nezamestnanosti absolventov </t>
  </si>
  <si>
    <t>stredných špeciálnych škôl</t>
  </si>
  <si>
    <t>nezamestnaní absolventi</t>
  </si>
  <si>
    <t>nezamestn.absolventi</t>
  </si>
  <si>
    <t xml:space="preserve">Miera nezamestnanosti absolventov stredných špeciálnych škôl </t>
  </si>
  <si>
    <t>podľa sídla školy</t>
  </si>
  <si>
    <t>Tab. P5</t>
  </si>
  <si>
    <t>Bratislava II</t>
  </si>
  <si>
    <t>Bratislava IV</t>
  </si>
  <si>
    <t>Bratislava V</t>
  </si>
  <si>
    <t>Košice I</t>
  </si>
  <si>
    <t>Košice IV</t>
  </si>
  <si>
    <t xml:space="preserve">Počet nezamestnaných absolventov </t>
  </si>
  <si>
    <t xml:space="preserve">špeciálnych stredných škôl </t>
  </si>
  <si>
    <t xml:space="preserve">podľa okresov </t>
  </si>
  <si>
    <t>Slovenská republika</t>
  </si>
  <si>
    <t xml:space="preserve">poradie krajov podľa jej výšky sa oproti predchádzajúcim obdobiam nezmenilo. Naďalej najvyššiu </t>
  </si>
  <si>
    <t>nezamestnanosť majú kraje Banskobystrický, Košický a Prešovský a udržiava sa ich výrazný odstup.</t>
  </si>
  <si>
    <t>3 mesiace. Podiel dlhodobo nezamestnaných (t.j. 12 až 15 mesiacov) bol 10,9 %. Oproti</t>
  </si>
  <si>
    <t>V dlhodobejšom časovom priereze je možné sledovať dynamiku vývoja a náznaky trendu. V tabuľke O8</t>
  </si>
  <si>
    <t xml:space="preserve">je zachytený vývoj absolventskej miery nezamestnanosti pre odbory vzdelania v SOŠ od roku 2002. </t>
  </si>
  <si>
    <t>Porovnanie mier nezamestnanosti absolventov SOU-m v rokoch 2003 až 2006</t>
  </si>
  <si>
    <t>Porovnanie mier nezamestnanosti absolventov SOŠ v rokoch 2002 až 2006</t>
  </si>
  <si>
    <r>
      <t xml:space="preserve">Najvyšší </t>
    </r>
    <r>
      <rPr>
        <b/>
        <sz val="10"/>
        <rFont val="Arial CE"/>
        <family val="0"/>
      </rPr>
      <t>absolútny počet</t>
    </r>
    <r>
      <rPr>
        <sz val="10"/>
        <rFont val="Arial CE"/>
        <family val="0"/>
      </rPr>
      <t xml:space="preserve"> nezamestnaných dosiahli v septembri 2006 odbory č. 63 Ekonomika</t>
    </r>
  </si>
  <si>
    <t>a č. 63 Ekonomika a organizácia, obchod a služby (15 %).</t>
  </si>
  <si>
    <t xml:space="preserve">Hodnoty sa vzťahujú k septembru daného roku, keď dosahovali v rámci sezónneho cyklu maximum. </t>
  </si>
  <si>
    <t>z 20,5 % na 52,4 %.</t>
  </si>
  <si>
    <t>Počet nezamestnaných absolventov maturitných odborov SOU sa do septembra 2006 zvýšil na 5 615,</t>
  </si>
  <si>
    <t>Hodnoty sa vzťahujú k septembru daného roku, keď dosahovali v rámci sezónneho cyklu maximum.</t>
  </si>
  <si>
    <t xml:space="preserve">Dlhodobo nezamestnaní (t.j. 12 až 15 mesiacov) tvorili 14 %. Oproti predchádzajúcemu roku sa ich </t>
  </si>
  <si>
    <t>podiel znížil o 2,7 percentuálneho bodu.</t>
  </si>
  <si>
    <t>(16,2 %) a v Prešovskom kraji (13 %). V Bratislavskom kraji dosahovala len 4,2 %. K najvýraznejšiemu</t>
  </si>
  <si>
    <t>priemerom za celé obdobie.</t>
  </si>
  <si>
    <t>evidencie úradov práce v októbri 2006. Kraje s výnimkou jedného dosahovali najvyššie úbytky v mesiaci</t>
  </si>
  <si>
    <t xml:space="preserve">zníženiu nezamestnanosti v porovnaní s predchádzajúcim rokom došlo v Banskobystrickom (o 6 pb) </t>
  </si>
  <si>
    <t xml:space="preserve">lesné hospodárstvo (o 19 pb). Naopak v odbore č. 27 Technická chémia silikátov došlo  k zvýšeniu  </t>
  </si>
  <si>
    <t xml:space="preserve">bolo o 10 percentuálnych bodov (pb). Najvýraznejší bol v odboroch č. 27 Technická chémia silikátov </t>
  </si>
  <si>
    <t xml:space="preserve">(o 32 pb),  č. 33 Spracovanie dreva a hudobných nástrojov (o 13 pb), č. 36 Stavebníctvo, geodézia </t>
  </si>
  <si>
    <t>a kartografia, č. 28 Technická chémia ostatná a č. 26 Elektrotechnika a telekomunikácie ( o 12 pb).</t>
  </si>
  <si>
    <t>silikátov (o 23 pb). Naopak v odboroch č. 55 Zdravotníctvo a 37 Doprava, pošty a telekomunikácie bol</t>
  </si>
  <si>
    <t xml:space="preserve">Najvyššie hodnoty dosiahol odbor č. 45 Poľnohospodárstvo a lesné hospodárstvo (AMN = 26,2 %), </t>
  </si>
  <si>
    <t xml:space="preserve">Graf SŠ7 zobrazuje klesajúci trend miery nezamestnanosti v hlavných skupinách odborov </t>
  </si>
  <si>
    <t>absolventov SŠ bez maturity. Hodnoty sa vzťahujú k mesiacom september 2003 až 2006.</t>
  </si>
  <si>
    <t xml:space="preserve">uvedený v poslednom riadku. Najvyššie percento majú školy v Bratislavskom kraji a najnižší </t>
  </si>
  <si>
    <t>v Nitrianskom kraji.</t>
  </si>
  <si>
    <t>tabuľka ŠŠ5.</t>
  </si>
  <si>
    <t>Najhoršie podmienky v uplatnení absolventov špeciálnych škôl boli v Košickom a Nitrianskom</t>
  </si>
  <si>
    <t>kraji, kde miera nezamestnanosti dosahovala 32,9 %, resp. 27,5 %.  Nadpriemernú</t>
  </si>
  <si>
    <t>nezamestnanosť mali aj kraje Banskobystrický (22,1 %) a Prešovský (21,6 %). Bratislavský</t>
  </si>
  <si>
    <t>kraj mal v septembri 2006 len 8,2 % mieru nezamestnanosti. Situácia v krajoch je znázornená</t>
  </si>
  <si>
    <t>na grafe ŠŠ3.</t>
  </si>
  <si>
    <t xml:space="preserve">V rokoch 2005 a 2006 ukončilo stredné špeciálne školy (ŠŠ) 2 688 absolventov. Z toho najviac </t>
  </si>
  <si>
    <t>sezónny charakter. Kulminoval v septembri 2006 na hodnote 21 739 a do apríla 2007</t>
  </si>
  <si>
    <t>poklesol na 12 239 evidovaných. Trajektórie stredných a vysokých škôl sa odlišovali. Stredné</t>
  </si>
  <si>
    <t>stredných odborných učilíšť s maturitou. Od septembra 2006 do mája 2007 sa ich počet znížil</t>
  </si>
  <si>
    <t>nezamestnaní absolventi gymnázií, ktorých počet sa znížil len o 25 %. Tieto hodnoty sú</t>
  </si>
  <si>
    <t>o 3 percentuálne body za rok a vysokých škôl o 2,8 percentuálneho bodu za sezónu.</t>
  </si>
  <si>
    <t xml:space="preserve">bodu. V dlhodobom vývoji klesala miera nezamestnanosti absolventov stredných škôl </t>
  </si>
  <si>
    <t>Graf O4</t>
  </si>
  <si>
    <t>Zoznam tabulek a grafov</t>
  </si>
  <si>
    <t xml:space="preserve"> 6/04</t>
  </si>
  <si>
    <t xml:space="preserve"> 7/04</t>
  </si>
  <si>
    <t xml:space="preserve"> 8/04</t>
  </si>
  <si>
    <t xml:space="preserve"> 9/04</t>
  </si>
  <si>
    <t xml:space="preserve"> 10/04</t>
  </si>
  <si>
    <t xml:space="preserve"> 11/04</t>
  </si>
  <si>
    <t xml:space="preserve"> 12/04</t>
  </si>
  <si>
    <t xml:space="preserve"> 1/05</t>
  </si>
  <si>
    <t xml:space="preserve"> 2/05</t>
  </si>
  <si>
    <t xml:space="preserve"> 3/05</t>
  </si>
  <si>
    <t xml:space="preserve"> 4/05</t>
  </si>
  <si>
    <t xml:space="preserve"> 5/05</t>
  </si>
  <si>
    <t>mesiac</t>
  </si>
  <si>
    <t>3.3. Nezamestnanosť absolventov stredných odborných škôl podľa odborov vzdelania</t>
  </si>
  <si>
    <t xml:space="preserve">4.3. Nezamestnanosť absolventov stredných odborných učilíšť s maturitou </t>
  </si>
  <si>
    <t xml:space="preserve">  podľa odborov vzdelania</t>
  </si>
  <si>
    <t>evidovaných absolventov stredných odborných škôl.</t>
  </si>
  <si>
    <t>Trajektória prvého obdobia je mierne odlišná, ostatné tri obdobia sa však už zo sezónneho</t>
  </si>
  <si>
    <t>obchod a služby (1 715 evidovaných), č. 24 Strojárenstvo a ostatná kov. výroba (786), č. 36</t>
  </si>
  <si>
    <t>Stavebníctvo, geodézia a kartografia (478) a č. 33 Spracovanie dreva a hudobných nástrojov (409).</t>
  </si>
  <si>
    <t>bol o 3 percentuálne body nižší ako v prípade absolventov SOU s maturitou. V porovnaní s predchá-</t>
  </si>
  <si>
    <t>č. 31 Textil a odevníctvo (23,8 %) a č. 28 Technická chémia ostatná (20,5 %).</t>
  </si>
  <si>
    <t>Nízku mieru nezamestnanosti mali odbory č. 37 Doprava, pošty a telekomunikácie (2,2 %) a č. 55</t>
  </si>
  <si>
    <t>nezamestnanosti.</t>
  </si>
  <si>
    <t>Od septembra 2006 do mája 2007 absorboval trh práce v priemere 41 % nezamestnaných absolventov</t>
  </si>
  <si>
    <t>ostatná (0,44) a č. 33. Spracovanie dreva a hudobných nástrojov (0,44). Nízky stupeň indexu mali</t>
  </si>
  <si>
    <t xml:space="preserve">počtu nezamestnaných. </t>
  </si>
  <si>
    <t xml:space="preserve">Tabuľka SŠ8 zachytáva dlhodobejší vývoj absolventskej miery nezamestnanosti, a to od roku 2003. </t>
  </si>
  <si>
    <t xml:space="preserve">štúdiu pokračovalo 25 024 absolventov, t. j. 44 %. Najviac žiakov skončilo v Košickom kraji (15,4 %) a </t>
  </si>
  <si>
    <t>Najmenej nezamestnaných absolventov bolo v evidencii úradov práce v júli (3 166) a najviac v septembri</t>
  </si>
  <si>
    <t>2006 (7 088). Priemer za celé obdobie bol 4 721 evidovaných. Najvyšší počet a najnižší index absorpcie</t>
  </si>
  <si>
    <t>mali Košický a Prešovský kraj, naopak najnižšie hodnoty mal Bratislavský kraj. V porovnaní s</t>
  </si>
  <si>
    <t>krajov sa nezmenilo.</t>
  </si>
  <si>
    <t>kulminovali vo všetkých krajoch rovnako. Najmenej 320 absolventov bolo zaevidovaných v máji 2007.</t>
  </si>
  <si>
    <t>úbytok bol 1 801 absolventov (október 2006) a najnižší 636 absolventov (august 2006).</t>
  </si>
  <si>
    <t>predchádzajúcemu roku sa znížil o 2,5 percentuálneho bodu. V máji 2007 bolo najviac</t>
  </si>
  <si>
    <t>absolventov nezamestnaných 6 až 9 mesiacov (41,4 %) a dlhodobá nezamestnanosť sa</t>
  </si>
  <si>
    <t>znížila na 7,5 %.</t>
  </si>
  <si>
    <t xml:space="preserve">Priemerná doba evidencie bola v septembri 2006 3,4 mesiaca a do mája 2007 vzrástla na </t>
  </si>
  <si>
    <t>Vývoj absolventskej miery nezamestnanosti v rokoch 2003 až 2007</t>
  </si>
  <si>
    <t>Priemerná doba nezamestnanosti absolventov gymnázií v rokoch 2003 až 2007</t>
  </si>
  <si>
    <t>71% odborné učilištia a učilištia (OUaU). Stredné odborné učilištia (SOU) opustilo 17 %, praktické</t>
  </si>
  <si>
    <t>Najvyšší počet nezamestnaných (174) bol v odboroch č. 63, 64 Ekonomika a organizácia, obchod a služby. Za ním nasledovalo Stavebníctvo,</t>
  </si>
  <si>
    <t>geodézia a kartografia (98) a Poľnohospodárstvo a lesné hospodárstvo (71). Najnižší počet nezamestnaných (2) bol v odbore Elektrotechnika.</t>
  </si>
  <si>
    <t>Podrobnejší prehľad nezamestnanosti v jednotlivých odboroch vzdelania obsahuje tabuľka P6 v prílohe.</t>
  </si>
  <si>
    <t xml:space="preserve">* Údaje o nezamestnaných absolventoch špeciálnych škôl nie sú štandardným výstupom Ústredia práce sociálnych vecí </t>
  </si>
  <si>
    <t>a rodiny. Do tejto analýzy boli získané na základe špeciálnej požiadavky MŠ SR.</t>
  </si>
  <si>
    <t>odborné školy dosahovali 10,4 % a stredné odborné učilištia 9,2 % nezamestnanosť. Pre porovnanie</t>
  </si>
  <si>
    <t xml:space="preserve">v normálnych odborných škôl bola v septembri 2006 vyššia  (12,5 %, resp. 16,7 %) . Praktické školy </t>
  </si>
  <si>
    <t>mali 5 % a  gymnáziá 2,6 % mieru nezamestnanosti.</t>
  </si>
  <si>
    <t>v stĺpcoch zachytáva miesto ukončenej školy a v riadkoch úrady práce, kde bol absolvent evidovaný.</t>
  </si>
  <si>
    <t>SOU pri špeciálnom výchovnom zariadení</t>
  </si>
  <si>
    <t>OU pri špeciálnom výchovnom zariadení</t>
  </si>
  <si>
    <t>Učilište pri špeciálnom výchovnom zariadení</t>
  </si>
  <si>
    <t>Miera nezamestnanosti absolventov stredných špeciálnych škôl bola v septembri 2006 18,6 %.</t>
  </si>
  <si>
    <t>Všeobecne je možné konštatovať pretrvávajúci pokles nezamestnanosti absolventov,</t>
  </si>
  <si>
    <t>Pozitívne je, že tento trend prebieha na všetkých druhoch škôl. Prejavuje sa aj na úrovni</t>
  </si>
  <si>
    <t>tentoraz sa pokles len spomalil. V porovnaní s predchádzajúcim obdobím bolo v tomto</t>
  </si>
  <si>
    <t>sezónnom cykle v priemere o 16 % uchádzačov o zamestnanie menej. Nezamestnaní</t>
  </si>
  <si>
    <t>absolventi škôl tvorili 5,7 % celkového počtu uchádzačov o zamestnanie. V septembri 2006</t>
  </si>
  <si>
    <t>tento podiel narástol na 7,8 % a do mája nasledujúceho roku sa znížil na 5,2 %.</t>
  </si>
  <si>
    <t>2. Mesačný vývoj počtu nezamestnaných absolventov vykazoval podobne ako v minulosti</t>
  </si>
  <si>
    <t>školy kulminovali v septembri a klesali až do mája na rozdiel od vysokých škôl, ktoré dosiahli</t>
  </si>
  <si>
    <t>Najvyššia (22,9 %) bola u absolventov odborných učilíšť a učilíšť. Stredné odborné školy</t>
  </si>
  <si>
    <t xml:space="preserve">dosahovali 10,4 % a stredné odborné učilištia 9,2 % nezamestnanosť. Praktické školy mali </t>
  </si>
  <si>
    <t xml:space="preserve">Výsledky kvantitatívnej analýzy uplatnenia absolventov stredných škôl v praxi je možné </t>
  </si>
  <si>
    <t>zhrnúť do nasledujúcich bodov:</t>
  </si>
  <si>
    <t>priemerným tempom 3,5 tisíc uchádzačov za mesiac. K lokálnemu nárastu došlo ako zvyčajne</t>
  </si>
  <si>
    <t xml:space="preserve">maximum už v júni a minimum v apríli nasledujúceho roku. Z celkového počtu nezamestnaných </t>
  </si>
  <si>
    <t>nezamestnaných absolventov VŠ  (rok predtým 81 %). Stredné školy dosahovali v obidvoch rokoch</t>
  </si>
  <si>
    <t>rovnaký index 50 %. Z nich najvyššia bola absorpcia absolventov odborných škôl s maturitou (SOU s</t>
  </si>
  <si>
    <t>maturitou 60% a SOŠ 54 %). Oproti predchádzajúcemu obdobiu boli počty nezamestnaných absolventov</t>
  </si>
  <si>
    <t>stredných škôl výrazne nižšie, a to v priemere o 21% (Tabuľka 2).</t>
  </si>
  <si>
    <t xml:space="preserve">Veľkosť poklesu absorpčnej krivky sa meria na spojitej škále indexom absorpcie (AB index). </t>
  </si>
  <si>
    <t>Najvyššiu hodnotu dosahoval v prípade absolventov VŠ. V období 2006/07 absorboval trh práce 89 %</t>
  </si>
  <si>
    <t xml:space="preserve">Najvyššie prítoky absolventov stredných škôl boli ako obyčajne v septembri a najmenšie v máji, </t>
  </si>
  <si>
    <t>na rozdiel od absolventov vysokých škôl, ktorých najviac pribudlo v júni a v máji, najmenej v apríli.</t>
  </si>
  <si>
    <t>v septembri dosiahli podiel až 40,9 % (Tabuľka 3). Oproti obdobiu 2005/06 výrazne vzrástli prítoky</t>
  </si>
  <si>
    <t>Najvyšší priemerný mesačný prítok mali stredné odborné školy (926 absolventov) a najnižší gymnáziá</t>
  </si>
  <si>
    <t>Septembrový skokovitý nárast absolventov stredných škôl prekročil celoročný priemer 5,2-násobne.</t>
  </si>
  <si>
    <t>Najvyšší skok zaznamenali SOŠ (5,7 násobok) a SOU s maturitou (5,6-násobok).</t>
  </si>
  <si>
    <t>september (gymnáziá, VŠ) a október (SOU, SOŠ).  V prípade gymnázií a VŠ prekročil úbytok celoročný</t>
  </si>
  <si>
    <t>priemer 2,2 a 2,3- krát, u odborných škôl to bolo v o 68 % , resp. o 90 %.  Minimálne hodnoty odtokov</t>
  </si>
  <si>
    <t>boli rozmiestnené rôzne, prevažne v mesiacoch júl, august (Tabuľka 4).</t>
  </si>
  <si>
    <t xml:space="preserve">Úbytky absolventov škôl sa na celkovom odtoku uchádzačov o zamestnanie (UoZ) podieľali v priemere </t>
  </si>
  <si>
    <t>13 %, najvyššie 18,7 % boli v októbri 2006. Maximálne úbytky z evidencie sa sústredili v mesiacoch</t>
  </si>
  <si>
    <t xml:space="preserve">Počas sezónneho cyklu ubudlo najviac absolventov SOŠ (priemer = 989), potom absolventov SOU </t>
  </si>
  <si>
    <t xml:space="preserve">ich podiel o 3,2 percentuálneho bodu. O niečo sa zlepšila situácia v skupine vyučených, kde došlo k </t>
  </si>
  <si>
    <t>poklesu o 2,1 percentuálneho bodu.</t>
  </si>
  <si>
    <t xml:space="preserve"> Najväčší počet nezamestnaných absolventov škôl tvorila v septembri 2006 skupina s úplným </t>
  </si>
  <si>
    <t>(26 %) a vyučených (22,3 %). Absolventi vysokých škôl sa podieľali 11,9 %.</t>
  </si>
  <si>
    <t>V porovnaní so septembrom 2005 sa výrazne znížil podiel vyučených (o 3,4 percentuálneho bodu)</t>
  </si>
  <si>
    <t xml:space="preserve">a naopak zvýšilo sa zastúpenie absolventov VŠ (o 2,7 percentuálneho bodu). Ostatné stupne vzdelania </t>
  </si>
  <si>
    <t xml:space="preserve">a poklesu skupiny 20- až 24-ročných o 0,6 percentuálneho </t>
  </si>
  <si>
    <t xml:space="preserve">Populácia mladých ľudí (15- až 24-ročných) </t>
  </si>
  <si>
    <t xml:space="preserve">zaťažený najmenej. </t>
  </si>
  <si>
    <t>zastúpenie mali 35- až 39-roční uchádzači.</t>
  </si>
  <si>
    <t xml:space="preserve">Najpočetnejšími skupinami nezamestnaných bola populácia </t>
  </si>
  <si>
    <t>20- až 24-ročných a populácia 50-až 54- ročných. Najnižšie</t>
  </si>
  <si>
    <t>Zdroj:ÚPSVAR</t>
  </si>
  <si>
    <t xml:space="preserve">a ktorá významným spôsobom ovplyvňuje aj výšku absolventskej miery nezamestnanosti. </t>
  </si>
  <si>
    <t>bolo aj v sledovanom období jún 2006 až máj 2007, kedy poklesla o 2 percentuálne body.</t>
  </si>
  <si>
    <t>klesla na 1,1 %.</t>
  </si>
  <si>
    <t>hodnotu (10,2 %) už v júni 2006. Prudko sa však v nasledujúcich mesiacoch znižovala a v apríli 2007</t>
  </si>
  <si>
    <t xml:space="preserve">a bez maturity (10,1 %). V porovnaní s predchádzajúcim obdobím  však výraznejšie poklesla, </t>
  </si>
  <si>
    <t>AMN(SŠ) v %</t>
  </si>
  <si>
    <t>AMN(VŠ) v %</t>
  </si>
  <si>
    <t>AMN v % celkove</t>
  </si>
  <si>
    <t xml:space="preserve">miery nezamestnanosti od roku 2003 </t>
  </si>
  <si>
    <t>V tabuľke 10 je uvedený vývoj absolventských mier</t>
  </si>
  <si>
    <t xml:space="preserve">a v rámci cyklov podobné sezónne odchýlky. </t>
  </si>
  <si>
    <t xml:space="preserve">Stupeň podobnosti bol veľký hlavne pre vysoké školy, </t>
  </si>
  <si>
    <t>pre stredné školy sa zvyšoval od druhého cyklu.</t>
  </si>
  <si>
    <t>nezamestnaných absolventov gymnázií sa v porovnaní s obdobím 2005/06 takmer nezmenilo.</t>
  </si>
  <si>
    <t>a vysoký index absorpcie mali naopak Bratislavský a Trenčiansky kraj. Poradie krajov podľa počtu</t>
  </si>
  <si>
    <t>tieto kraje dosahovali zároveň nízku absorpciu trhom práce (Tabuľka G1, AB index). Nízke počty</t>
  </si>
  <si>
    <t xml:space="preserve">Sezónny vývoj ukazovateľa v krajoch prebiehal podobne ako na celoslovenskej úrovni. Najvyššie </t>
  </si>
  <si>
    <t xml:space="preserve">hodnoty dosahoval v Banskobystrickom (priemer = 11,6 %), v Prešovskom (10,9 %) a v Košickom kraji </t>
  </si>
  <si>
    <t>(10 %). Najnižší priemer bol v Bratislavskom kraji (3,4 %). Oproti predchádzajúcemu obdobiu sa miera</t>
  </si>
  <si>
    <t xml:space="preserve">Z dlhodobejšieho pohľadu najvyššiu mieru nezamestnanosti (priemer = 21 %) dosahovali absolventi </t>
  </si>
  <si>
    <t>Na grafe O6 je viditeľný rozdiel trajektórií v  prvých dvoch sezónnych cykloch. Týkal sa vývoja miery</t>
  </si>
  <si>
    <t>Uplatnenie absolventov SOŠ v jednotlivých odboroch vzdelania bolo rozdielne. Odrazilo sa to aj</t>
  </si>
  <si>
    <t>v rozdielnych úrovniach hodnôt ukazovateľov absolútneho počtu, miery nezamestnanosti a absorpcie.</t>
  </si>
  <si>
    <t>a organizácia, obchod a služby (3 448 evidovaných), č. 39 Špeciálne technické odbory (687)</t>
  </si>
  <si>
    <t>a č. 42 Poľnohospodárstvo a lesné hospodárstvo (568). Nezamestnaní v týchto odboroch tvorili 65 %</t>
  </si>
  <si>
    <t>Stupeň uplatnenia absolventov SOU s maturitou bol ovplyvňovaný aj ukončeným odborom vzdelania,</t>
  </si>
  <si>
    <t>čo sa prejavilo v rozdieloch ukazovateľov počtu evidovaných, miery nezamestnanosti a indexu absorpcie.</t>
  </si>
  <si>
    <t xml:space="preserve">Ukončený odbor vzdelania taktiež ovplyvňoval aj uplatnenie absolventov SŠ bez maturity. </t>
  </si>
  <si>
    <t>a lesné hospodárstvo (0,31). V prípade odboru č. 37 Doprava, pošty a telekomunikácie došlo k zvýšeniu</t>
  </si>
  <si>
    <t>odborných učilíšť a špeciálnych škôl*. Absolventi stredných odborných učilíšť sú navyše rozdelení</t>
  </si>
  <si>
    <t xml:space="preserve">* Údaje o nezamestnaných absolventoch špeciálnych škôl nie sú štandardným výstupom Ústredia práce sociálnych </t>
  </si>
  <si>
    <t>vecí a rodiny. Do tejto analýzy boli získané na základe špeciálnej požiadavky MŠ SR.</t>
  </si>
  <si>
    <t>Úrad práce</t>
  </si>
  <si>
    <t>Hodnoty miery nezamestnanosti absolventov stredných špeciálnych škôl v krajoch SR obsahuje</t>
  </si>
  <si>
    <t>prejavujúci sa v ukazovateľoch tak počtu nezamestnaných, ako aj miery nezamestnanosti.</t>
  </si>
  <si>
    <t xml:space="preserve">krajov, aj keď regionálne rozdiely zostávajú zachované. </t>
  </si>
  <si>
    <t>4. Miera nezamestnanosti absolventov stredných škôl sa pohybovala od 5,4 % do 11,4 %,</t>
  </si>
  <si>
    <t>v prípade vysokých škôl od 1,1 % do 10,2 %. Najvyššiu priemernú mieru mali absolventi</t>
  </si>
  <si>
    <t>stredných odborných učilíšť s maturitou (10,4 %). Predbehli tak absolventov SŠ bez maturity</t>
  </si>
  <si>
    <t>(10,1 %). Absolventi maturitných odborov SOU však mali výraznejšie vyšší index absorpcie,</t>
  </si>
  <si>
    <t>čiže v priebehu cyklu sa na trhu práce lepšie uplatňovali. Stredné odborné školy dosahovali</t>
  </si>
  <si>
    <t>hodnotu 8,3 % a gymnáziá 2,8 %.</t>
  </si>
  <si>
    <t>pokračovanie</t>
  </si>
  <si>
    <t>Nezamestnaní absolventi stredných špeciálnych škôl podľa druhu školy a krajov</t>
  </si>
  <si>
    <t>úradov práce a ukončených škôl</t>
  </si>
  <si>
    <t xml:space="preserve">Nezamestnaní absolventi stredných špeciálnych škôl podľa miesta </t>
  </si>
  <si>
    <t>Evidovaní absolventi stredných špeciálnych škôl podľa typu školy</t>
  </si>
  <si>
    <t xml:space="preserve">Miera nezamestnanosti absolventov stredných špeciálnych škôl podľa druhu školy </t>
  </si>
  <si>
    <t>Miera nezamestnanosti absolventov stredných špeciálnych škôl podľa sídla školy</t>
  </si>
  <si>
    <t xml:space="preserve">a miesta úradov práce </t>
  </si>
  <si>
    <t xml:space="preserve">Nezamestnaní absolventi stredných špeciálnych škôl podľa skupín odborov </t>
  </si>
  <si>
    <t>Graf ŠŠ1</t>
  </si>
  <si>
    <t>Graf ŠŠ2</t>
  </si>
  <si>
    <t>Graf ŠŠ3</t>
  </si>
  <si>
    <t>Tab.ŠŠ1</t>
  </si>
  <si>
    <t>Tab.ŠŠ2</t>
  </si>
  <si>
    <t>Tab.ŠŠ3</t>
  </si>
  <si>
    <t>Tab.ŠŠ4</t>
  </si>
  <si>
    <t>Tab.ŠŠ5</t>
  </si>
  <si>
    <t>Tab.ŠŠ6</t>
  </si>
  <si>
    <t>Tabuľka ŠŠ1</t>
  </si>
  <si>
    <t>Tabuľka ŠŠ2</t>
  </si>
  <si>
    <t>Tabuľka ŠŠ3</t>
  </si>
  <si>
    <t>Tabuľka ŠŠ4</t>
  </si>
  <si>
    <t>Tabuľka ŠŠ5</t>
  </si>
  <si>
    <t xml:space="preserve">v tabuľke ŠŠ6. </t>
  </si>
  <si>
    <t>Tabuľka ŠŠ6</t>
  </si>
  <si>
    <t>a Prešovského kraja (93, najmenej (23) v Trenčianskom kraji. Údaje v tabuľke ŠŠ1 sa týkajú</t>
  </si>
  <si>
    <t>v ktorom sa absolvent zaevidoval na úrade práce. "Migráciu" absolventov zachytáva tabuľka ŠŠ2, ktorá</t>
  </si>
  <si>
    <t>Rozloženie nezamestnaných absolventov podľa druhu špeciálnej školy je znázornené na grafe ŠŠ1.</t>
  </si>
  <si>
    <t>v tabuľke ŠŠ3.</t>
  </si>
  <si>
    <r>
      <t>miera evidovanej nezamestnanosti</t>
    </r>
    <r>
      <rPr>
        <sz val="10"/>
        <rFont val="Arial CE"/>
        <family val="0"/>
      </rPr>
      <t xml:space="preserve"> (MEN). Táto odráža evidovanú nezamestnanosť na trhu práce, </t>
    </r>
  </si>
  <si>
    <t xml:space="preserve">Miera evidovanej nezamestnanosti má dlhodobo klesajúci trend. Znižuje sa od roku 2002 a tak tomu </t>
  </si>
  <si>
    <t xml:space="preserve">MEN klesala vo všetkých krajoch, najviac v Košickom, Banskobystrickom a Žilinskom. Napriek tomu </t>
  </si>
  <si>
    <t>vzdelania, odboru vzdelania sa menovateľ prispôsobuje počtu relevantnej skupiny absolventov.</t>
  </si>
  <si>
    <t>Stredné školy, ktorých absolventská miera medziročne v priemere klesla o 2,4 percentuálneho bodu,</t>
  </si>
  <si>
    <t>a to v prvom prípade o 3,8 percentuálnych bodov a v druhom prípade o 4,1 percentuálneho bodu.</t>
  </si>
  <si>
    <t>Námestovo</t>
  </si>
  <si>
    <t>Ružomberok</t>
  </si>
  <si>
    <t>Turčianske Teplice</t>
  </si>
  <si>
    <t>Tvrdošín</t>
  </si>
  <si>
    <t>Žilina</t>
  </si>
  <si>
    <t xml:space="preserve">Počet nezamestnaných absolventov SOŠ podľa okresov </t>
  </si>
  <si>
    <t xml:space="preserve">Počet nezamestnaných absolventov SOU s maturitou podľa okresov </t>
  </si>
  <si>
    <t>sa podieľala na celkovom počte nezamestnaných</t>
  </si>
  <si>
    <t>sezónny cyklus 2006/2007</t>
  </si>
  <si>
    <t>Najvyšší počet nezamestnaných bol</t>
  </si>
  <si>
    <t xml:space="preserve">z evidencie vyradený v septembri a </t>
  </si>
  <si>
    <t>najnižší v decembri.</t>
  </si>
  <si>
    <t>Nezamestnaní absolventi škôl tvorili tak ako v predchádzajúcom období 5,7 % celkového počtu</t>
  </si>
  <si>
    <t>uchádzačov o zamestnanie. V septembri 2006 tento podiel narástol na 7,8 % a do mája nasledujúceho</t>
  </si>
  <si>
    <t>roku sa znížil na 5,2 %.</t>
  </si>
  <si>
    <t>Absolventi škôl tvorili v priemere 13,8 % prítoku všetkých uchádzačov o zamestnanie, pri kulminácii</t>
  </si>
  <si>
    <t>Zdroj: ÚIPŠ a ÚPSVAR</t>
  </si>
  <si>
    <t>Legenda :</t>
  </si>
  <si>
    <t xml:space="preserve">Miera nezamestnanosti absolventov SŠ bez maturity sa pohybovala v rozpätí od 7 % do 13,8 %. </t>
  </si>
  <si>
    <t xml:space="preserve">Najvyššia priemerná nezamestnanosť absolventov bola v Banskobystrickom (16,6 %),  Košickom </t>
  </si>
  <si>
    <t>dosahovali absolventi SOU s maturitou v období 2003/04. V nasledujúcich rokoch hodnota</t>
  </si>
  <si>
    <t>hľadiska vyvíjali veľmi podobne. V septembri sa hodnoty zvyšovali o takmer 5 % v porovnaní s</t>
  </si>
  <si>
    <t xml:space="preserve">Počet evidovaných a miera nezamestnanosti absolventov SOU s maturitou </t>
  </si>
  <si>
    <t>Počet evidovaných a miera nezamestnanosti absolventov SOŠ</t>
  </si>
  <si>
    <t>Počet evidovaných a miera nezamestnanosti absolventov SOU-m</t>
  </si>
  <si>
    <t xml:space="preserve">Vývoj mier nezamestnanosti absolventov SOŠ v rokoch 2002 až 2006 </t>
  </si>
  <si>
    <t xml:space="preserve">Vývoj mier nezamestnanosti absolventov SOU s maturitou v rokoch 2003 až 2006 </t>
  </si>
  <si>
    <r>
      <t xml:space="preserve">Od septembra 2006 do mája 2007 </t>
    </r>
    <r>
      <rPr>
        <b/>
        <sz val="10"/>
        <rFont val="Arial CE"/>
        <family val="0"/>
      </rPr>
      <t>absorboval</t>
    </r>
    <r>
      <rPr>
        <sz val="10"/>
        <rFont val="Arial CE"/>
        <family val="0"/>
      </rPr>
      <t xml:space="preserve"> trh práce v priemere 60 % nezamestnaných absolventov</t>
    </r>
  </si>
  <si>
    <t xml:space="preserve">Nízku absorpciu mali odbory č. 32 Spracovanie kože, plastov a gumy a výroba obuvi (0,44), č. 29 </t>
  </si>
  <si>
    <t>Potravinárstvo (0,51) a č. 45 Poľnohospodárstvo a lesné hospodárstvo (0,51).</t>
  </si>
  <si>
    <t xml:space="preserve">Tabuľka Um8 zachytáva dlhodobejší vývoj absolventskej miery nezamestnanosti, a to od roku 2003. </t>
  </si>
  <si>
    <t>V porovnaní s rokom 2003 došlo až na dva prípady k poklesu miery nezamestnanosti. V priemere to</t>
  </si>
  <si>
    <t>došlo v porovnaní s rokom 2003 k zvýšeniu absolventskej miery nezamestnanosti.</t>
  </si>
  <si>
    <t>Naopak v odboroch č. 22 Hutníctvo a č. 32 Spracovanie kože, plastov a gumy a výroba obuvi</t>
  </si>
  <si>
    <t>e - mail: Jan.Herich@uips.sk</t>
  </si>
  <si>
    <t xml:space="preserve"> 6.</t>
  </si>
  <si>
    <t>Nezamestnanosť absolventov špeciálnych škôl</t>
  </si>
  <si>
    <t xml:space="preserve"> 1.5. Vývoj absolventskej miery nezamestnanosti</t>
  </si>
  <si>
    <t xml:space="preserve">Vývoj absolventskej miery nezamestnanosti </t>
  </si>
  <si>
    <t>nezamestnanosť sa znížila na 13,8 %, čo je o 3,7 percentuálneho bodu menej ako v máji 2006.</t>
  </si>
  <si>
    <t>V septembri 2006 skokovite vzrástla a v nasledujúcich mesiacoch klesala. Je zaujímavé, že tento skok</t>
  </si>
  <si>
    <t>Z pohľadu dlhodobejšieho vývoja najvyššiu mieru nezamestnanosti (priemer = 26 %)</t>
  </si>
  <si>
    <t>Na grafe SŠ6 je viditeľný sezónny charakter vývoja ukazovateľa od júna 2003 do mája 2007.</t>
  </si>
  <si>
    <r>
      <t xml:space="preserve">V septembri 2006 bola celková </t>
    </r>
    <r>
      <rPr>
        <sz val="10"/>
        <rFont val="Arial CE"/>
        <family val="0"/>
      </rPr>
      <t xml:space="preserve">miera nezamestnanosti </t>
    </r>
    <r>
      <rPr>
        <sz val="10"/>
        <rFont val="Arial CE"/>
        <family val="0"/>
      </rPr>
      <t xml:space="preserve">absolventov SŠ bez maturity 13,8 %. </t>
    </r>
  </si>
  <si>
    <t>SŠ bez maturity. Je to hodnota výrazne nižšia ako u absolventov SOU s maturitou. Najvyššiu</t>
  </si>
  <si>
    <t xml:space="preserve">Vývoj mier nezamestnanosti absolventov SŠ bez maturity v rokoch 2003 až 2006 </t>
  </si>
  <si>
    <t xml:space="preserve">Vývoj mier nezamestnanosti odborov SŠ bez maturity v rokoch 2003 až 2006 </t>
  </si>
  <si>
    <t xml:space="preserve">podľa odborov </t>
  </si>
  <si>
    <t xml:space="preserve">Vývoj mier nezamestnanosti odborov SOU-m v rokoch 2003 až 2006  </t>
  </si>
  <si>
    <t>podľa odborov</t>
  </si>
  <si>
    <t xml:space="preserve">Vývoj mier nezamestnanosti odborov SOŠ v rokoch 2002 až 2006 </t>
  </si>
  <si>
    <t xml:space="preserve">Stav v septembri 2006 bol taký, že 87,4 % tvorili absolventi OUaU, 8,2 %  SOU, 2,4 % SOŠ, 1,8 % </t>
  </si>
  <si>
    <t>praktické školy a 0,2 % gymnáziá.</t>
  </si>
  <si>
    <t xml:space="preserve">V rokoch 2005 a 2006 ukončilo gymnaziálne štúdium 39 607 absolventov. Na vysoké školy bolo </t>
  </si>
  <si>
    <t xml:space="preserve">z toho prijatých 32 596 žiakov, t. j. 82,3 %. Tento podiel sa oproti predchádzajúcemu obdobiu </t>
  </si>
  <si>
    <t>všetky kraje. Minimá sa dosahovali na začiatku alebo na konci sledovaného obdobia (jún alebo máj).</t>
  </si>
  <si>
    <t>Úbytky kulminovali v septembri a máji. Mesačné rozloženie tokov bolo podobné ako v predchádzajúcom</t>
  </si>
  <si>
    <t>období 2005/06.</t>
  </si>
  <si>
    <t>menej ako 3 mesiace. V máji 2007 tvorili evidovaní do 3 mesiacov 32,1 %, 3 až 6 mesiacov 25,7 %</t>
  </si>
  <si>
    <t>absolventov podľa dĺžky evidencie boli v tomto a minulom období štatisticky totožné.</t>
  </si>
  <si>
    <t xml:space="preserve">Doba evidencie nad 1 rok sa označuje ako dlhodobá nezamestnanosť. Do tejto kategórie </t>
  </si>
  <si>
    <t>patrilo v septembri 2006 11,7 % a v máji 2007 4,2 % absolventov. Štruktúry nezamestnaných</t>
  </si>
  <si>
    <t xml:space="preserve">Najpriaznivejšia situácia bola v Bratislavskom (1,2 %) a Trenčianskom kraji (2,3 %). Poradia krajov  </t>
  </si>
  <si>
    <t xml:space="preserve">podľa tohto ukazovateľa v tomto a minulom období sa líšili minimálne. </t>
  </si>
  <si>
    <t>V dlhodobejšom priereze najvyššiu mieru nezamestnanosti dosahovali absolventi gymnázií v sezónnom</t>
  </si>
  <si>
    <t>cykle 2002/03. Priemery za jednotlivé obdobia postupne klesali z 7,5 % na súčasných 2,8 %.</t>
  </si>
  <si>
    <t>v počiatočných mesiacoch jún až august. V prvých dvoch obdobiach 2002/03 a 2003/04 boli už</t>
  </si>
  <si>
    <t>percentuálneho bodu v porovnaní s celosezónnym priemerom.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</si>
</sst>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  <numFmt numFmtId="165" formatCode="\ @"/>
    <numFmt numFmtId="166" formatCode="#,##0_)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%"/>
    <numFmt numFmtId="175" formatCode="0.0000%"/>
    <numFmt numFmtId="176" formatCode="#,##0.0"/>
    <numFmt numFmtId="177" formatCode="mmmm\ yyyy"/>
    <numFmt numFmtId="178" formatCode="#,##0.000"/>
    <numFmt numFmtId="179" formatCode="&quot;Áno&quot;;&quot;Áno&quot;;&quot;Nie&quot;"/>
    <numFmt numFmtId="180" formatCode="&quot;Pravda&quot;;&quot;Pravda&quot;;&quot;Nepravda&quot;"/>
    <numFmt numFmtId="181" formatCode="&quot;Zapnuté&quot;;&quot;Zapnuté&quot;;&quot;Vypnuté&quot;"/>
  </numFmts>
  <fonts count="45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1.75"/>
      <name val="Arial CE"/>
      <family val="0"/>
    </font>
    <font>
      <sz val="12"/>
      <name val="Arial CE"/>
      <family val="0"/>
    </font>
    <font>
      <sz val="9"/>
      <name val="Arial CE"/>
      <family val="2"/>
    </font>
    <font>
      <i/>
      <sz val="8"/>
      <name val="Arial CE"/>
      <family val="2"/>
    </font>
    <font>
      <sz val="17.25"/>
      <name val="Arial CE"/>
      <family val="0"/>
    </font>
    <font>
      <sz val="16"/>
      <name val="Arial CE"/>
      <family val="0"/>
    </font>
    <font>
      <sz val="23.75"/>
      <name val="Arial CE"/>
      <family val="0"/>
    </font>
    <font>
      <b/>
      <sz val="9"/>
      <name val="Arial CE"/>
      <family val="2"/>
    </font>
    <font>
      <sz val="15.75"/>
      <name val="Arial CE"/>
      <family val="0"/>
    </font>
    <font>
      <b/>
      <sz val="10.5"/>
      <name val="Arial CE"/>
      <family val="0"/>
    </font>
    <font>
      <sz val="11.5"/>
      <name val="Arial CE"/>
      <family val="0"/>
    </font>
    <font>
      <i/>
      <sz val="7"/>
      <name val="Arial CE"/>
      <family val="2"/>
    </font>
    <font>
      <b/>
      <sz val="9.25"/>
      <name val="Arial CE"/>
      <family val="0"/>
    </font>
    <font>
      <b/>
      <sz val="9.5"/>
      <name val="Arial CE"/>
      <family val="0"/>
    </font>
    <font>
      <sz val="8.25"/>
      <name val="Arial CE"/>
      <family val="0"/>
    </font>
    <font>
      <sz val="16.25"/>
      <name val="Arial CE"/>
      <family val="0"/>
    </font>
    <font>
      <sz val="7.25"/>
      <name val="Arial CE"/>
      <family val="2"/>
    </font>
    <font>
      <sz val="9.25"/>
      <name val="Arial CE"/>
      <family val="2"/>
    </font>
    <font>
      <sz val="16.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.75"/>
      <name val="Arial"/>
      <family val="0"/>
    </font>
    <font>
      <b/>
      <sz val="9.75"/>
      <name val="Arial"/>
      <family val="0"/>
    </font>
    <font>
      <sz val="8"/>
      <name val="Arial"/>
      <family val="2"/>
    </font>
    <font>
      <sz val="8.5"/>
      <name val="Arial"/>
      <family val="0"/>
    </font>
    <font>
      <b/>
      <sz val="10.25"/>
      <name val="Arial CE"/>
      <family val="0"/>
    </font>
    <font>
      <b/>
      <sz val="9.5"/>
      <name val="Arial"/>
      <family val="2"/>
    </font>
    <font>
      <sz val="9.75"/>
      <name val="Arial CE"/>
      <family val="0"/>
    </font>
    <font>
      <b/>
      <sz val="9.75"/>
      <name val="Arial CE"/>
      <family val="0"/>
    </font>
    <font>
      <b/>
      <sz val="8.75"/>
      <name val="Arial"/>
      <family val="2"/>
    </font>
    <font>
      <sz val="9.5"/>
      <name val="Arial"/>
      <family val="0"/>
    </font>
    <font>
      <b/>
      <sz val="10"/>
      <name val="Arial"/>
      <family val="2"/>
    </font>
    <font>
      <sz val="8.25"/>
      <name val="Arial"/>
      <family val="2"/>
    </font>
    <font>
      <sz val="8.5"/>
      <name val="Arial CE"/>
      <family val="0"/>
    </font>
    <font>
      <sz val="8.7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/>
    </xf>
    <xf numFmtId="3" fontId="2" fillId="2" borderId="3" xfId="0" applyNumberFormat="1" applyFont="1" applyFill="1" applyBorder="1" applyAlignment="1">
      <alignment/>
    </xf>
    <xf numFmtId="0" fontId="0" fillId="3" borderId="3" xfId="0" applyFill="1" applyBorder="1" applyAlignment="1">
      <alignment/>
    </xf>
    <xf numFmtId="0" fontId="9" fillId="0" borderId="0" xfId="0" applyFont="1" applyAlignment="1">
      <alignment horizontal="right"/>
    </xf>
    <xf numFmtId="0" fontId="8" fillId="0" borderId="3" xfId="0" applyFont="1" applyFill="1" applyBorder="1" applyAlignment="1">
      <alignment/>
    </xf>
    <xf numFmtId="0" fontId="2" fillId="0" borderId="0" xfId="22" applyFont="1">
      <alignment/>
      <protection/>
    </xf>
    <xf numFmtId="49" fontId="0" fillId="0" borderId="4" xfId="22" applyNumberFormat="1" applyFont="1" applyBorder="1">
      <alignment/>
      <protection/>
    </xf>
    <xf numFmtId="1" fontId="2" fillId="0" borderId="0" xfId="23" applyNumberFormat="1" applyFont="1" applyAlignment="1">
      <alignment horizontal="left"/>
      <protection/>
    </xf>
    <xf numFmtId="0" fontId="0" fillId="0" borderId="3" xfId="0" applyFill="1" applyBorder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3" fontId="0" fillId="0" borderId="3" xfId="0" applyNumberFormat="1" applyFill="1" applyBorder="1" applyAlignment="1">
      <alignment/>
    </xf>
    <xf numFmtId="9" fontId="8" fillId="0" borderId="3" xfId="24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3" fillId="2" borderId="3" xfId="0" applyFont="1" applyFill="1" applyBorder="1" applyAlignment="1">
      <alignment/>
    </xf>
    <xf numFmtId="2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9" fontId="0" fillId="0" borderId="0" xfId="24" applyAlignment="1">
      <alignment/>
    </xf>
    <xf numFmtId="0" fontId="8" fillId="0" borderId="3" xfId="0" applyFont="1" applyBorder="1" applyAlignment="1">
      <alignment horizontal="center"/>
    </xf>
    <xf numFmtId="16" fontId="8" fillId="0" borderId="3" xfId="0" applyNumberFormat="1" applyFont="1" applyBorder="1" applyAlignment="1">
      <alignment horizontal="center"/>
    </xf>
    <xf numFmtId="17" fontId="13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0" fontId="8" fillId="0" borderId="3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13" fillId="0" borderId="3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8" fillId="2" borderId="3" xfId="0" applyFont="1" applyFill="1" applyBorder="1" applyAlignment="1">
      <alignment horizontal="center"/>
    </xf>
    <xf numFmtId="0" fontId="9" fillId="0" borderId="0" xfId="0" applyFont="1" applyAlignment="1">
      <alignment/>
    </xf>
    <xf numFmtId="164" fontId="0" fillId="0" borderId="0" xfId="24" applyNumberFormat="1" applyAlignment="1">
      <alignment/>
    </xf>
    <xf numFmtId="17" fontId="17" fillId="0" borderId="0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164" fontId="0" fillId="0" borderId="3" xfId="24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wrapText="1"/>
    </xf>
    <xf numFmtId="0" fontId="8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0" fontId="13" fillId="0" borderId="0" xfId="0" applyFont="1" applyAlignment="1">
      <alignment/>
    </xf>
    <xf numFmtId="173" fontId="0" fillId="0" borderId="0" xfId="0" applyNumberFormat="1" applyAlignment="1">
      <alignment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3" fontId="0" fillId="0" borderId="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3" fillId="2" borderId="8" xfId="0" applyNumberFormat="1" applyFont="1" applyFill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3" xfId="24" applyNumberForma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2" fontId="0" fillId="0" borderId="3" xfId="0" applyNumberFormat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0" fillId="0" borderId="8" xfId="0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2" fontId="3" fillId="0" borderId="3" xfId="0" applyNumberFormat="1" applyFont="1" applyBorder="1" applyAlignment="1">
      <alignment horizontal="center"/>
    </xf>
    <xf numFmtId="0" fontId="6" fillId="2" borderId="3" xfId="0" applyFont="1" applyFill="1" applyBorder="1" applyAlignment="1">
      <alignment/>
    </xf>
    <xf numFmtId="2" fontId="3" fillId="2" borderId="3" xfId="0" applyNumberFormat="1" applyFont="1" applyFill="1" applyBorder="1" applyAlignment="1">
      <alignment horizontal="center"/>
    </xf>
    <xf numFmtId="17" fontId="8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0" fillId="0" borderId="5" xfId="22" applyNumberFormat="1" applyFont="1" applyBorder="1">
      <alignment/>
      <protection/>
    </xf>
    <xf numFmtId="0" fontId="8" fillId="0" borderId="8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16" fontId="4" fillId="0" borderId="0" xfId="0" applyNumberFormat="1" applyFont="1" applyAlignment="1">
      <alignment horizontal="left"/>
    </xf>
    <xf numFmtId="0" fontId="8" fillId="2" borderId="3" xfId="0" applyFont="1" applyFill="1" applyBorder="1" applyAlignment="1">
      <alignment/>
    </xf>
    <xf numFmtId="3" fontId="0" fillId="0" borderId="0" xfId="0" applyNumberFormat="1" applyAlignment="1">
      <alignment horizontal="left"/>
    </xf>
    <xf numFmtId="0" fontId="0" fillId="4" borderId="3" xfId="0" applyFill="1" applyBorder="1" applyAlignment="1">
      <alignment/>
    </xf>
    <xf numFmtId="0" fontId="8" fillId="0" borderId="0" xfId="0" applyFont="1" applyAlignment="1">
      <alignment/>
    </xf>
    <xf numFmtId="2" fontId="0" fillId="0" borderId="3" xfId="0" applyNumberFormat="1" applyFill="1" applyBorder="1" applyAlignment="1">
      <alignment horizontal="center"/>
    </xf>
    <xf numFmtId="0" fontId="13" fillId="2" borderId="3" xfId="0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164" fontId="2" fillId="2" borderId="3" xfId="24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5" xfId="0" applyFont="1" applyBorder="1" applyAlignment="1">
      <alignment horizontal="left" indent="1"/>
    </xf>
    <xf numFmtId="0" fontId="2" fillId="0" borderId="0" xfId="0" applyFont="1" applyAlignment="1">
      <alignment/>
    </xf>
    <xf numFmtId="9" fontId="0" fillId="0" borderId="6" xfId="24" applyFont="1" applyBorder="1" applyAlignment="1">
      <alignment/>
    </xf>
    <xf numFmtId="0" fontId="8" fillId="0" borderId="5" xfId="0" applyFont="1" applyBorder="1" applyAlignment="1">
      <alignment/>
    </xf>
    <xf numFmtId="0" fontId="8" fillId="0" borderId="9" xfId="0" applyFont="1" applyBorder="1" applyAlignment="1">
      <alignment/>
    </xf>
    <xf numFmtId="0" fontId="0" fillId="0" borderId="10" xfId="0" applyBorder="1" applyAlignment="1">
      <alignment/>
    </xf>
    <xf numFmtId="0" fontId="8" fillId="0" borderId="3" xfId="0" applyFont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left"/>
    </xf>
    <xf numFmtId="3" fontId="0" fillId="5" borderId="3" xfId="0" applyNumberFormat="1" applyFill="1" applyBorder="1" applyAlignment="1">
      <alignment/>
    </xf>
    <xf numFmtId="0" fontId="8" fillId="5" borderId="3" xfId="0" applyFont="1" applyFill="1" applyBorder="1" applyAlignment="1">
      <alignment/>
    </xf>
    <xf numFmtId="3" fontId="0" fillId="4" borderId="8" xfId="0" applyNumberFormat="1" applyFill="1" applyBorder="1" applyAlignment="1">
      <alignment/>
    </xf>
    <xf numFmtId="3" fontId="0" fillId="4" borderId="3" xfId="0" applyNumberForma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3" fontId="0" fillId="0" borderId="3" xfId="24" applyNumberFormat="1" applyFill="1" applyBorder="1" applyAlignment="1">
      <alignment/>
    </xf>
    <xf numFmtId="0" fontId="8" fillId="0" borderId="3" xfId="0" applyFont="1" applyBorder="1" applyAlignment="1">
      <alignment horizontal="left"/>
    </xf>
    <xf numFmtId="173" fontId="0" fillId="0" borderId="3" xfId="0" applyNumberForma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/>
    </xf>
    <xf numFmtId="164" fontId="0" fillId="0" borderId="0" xfId="24" applyNumberForma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3" fontId="0" fillId="0" borderId="0" xfId="21" applyNumberFormat="1" applyFont="1" applyFill="1" applyBorder="1" applyAlignment="1">
      <alignment horizontal="center"/>
      <protection/>
    </xf>
    <xf numFmtId="3" fontId="0" fillId="0" borderId="0" xfId="0" applyNumberFormat="1" applyFill="1" applyBorder="1" applyAlignment="1">
      <alignment horizontal="center"/>
    </xf>
    <xf numFmtId="3" fontId="0" fillId="0" borderId="3" xfId="0" applyNumberFormat="1" applyBorder="1" applyAlignment="1">
      <alignment horizontal="right"/>
    </xf>
    <xf numFmtId="2" fontId="3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3" xfId="0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22" applyFont="1">
      <alignment/>
      <protection/>
    </xf>
    <xf numFmtId="1" fontId="0" fillId="0" borderId="0" xfId="23" applyNumberFormat="1" applyFont="1" applyAlignment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9" fillId="0" borderId="0" xfId="0" applyFont="1" applyAlignment="1">
      <alignment/>
    </xf>
    <xf numFmtId="164" fontId="8" fillId="0" borderId="0" xfId="24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2" borderId="3" xfId="24" applyNumberFormat="1" applyFont="1" applyFill="1" applyBorder="1" applyAlignment="1">
      <alignment horizontal="right"/>
    </xf>
    <xf numFmtId="164" fontId="0" fillId="0" borderId="3" xfId="24" applyNumberFormat="1" applyBorder="1" applyAlignment="1">
      <alignment horizontal="right"/>
    </xf>
    <xf numFmtId="164" fontId="3" fillId="2" borderId="8" xfId="24" applyNumberFormat="1" applyFont="1" applyFill="1" applyBorder="1" applyAlignment="1">
      <alignment horizontal="right"/>
    </xf>
    <xf numFmtId="164" fontId="0" fillId="0" borderId="3" xfId="24" applyNumberForma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164" fontId="0" fillId="2" borderId="3" xfId="24" applyNumberForma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3" fillId="2" borderId="3" xfId="24" applyNumberFormat="1" applyFont="1" applyFill="1" applyBorder="1" applyAlignment="1">
      <alignment horizontal="right"/>
    </xf>
    <xf numFmtId="164" fontId="0" fillId="0" borderId="3" xfId="24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10" fontId="0" fillId="0" borderId="3" xfId="24" applyNumberFormat="1" applyBorder="1" applyAlignment="1">
      <alignment/>
    </xf>
    <xf numFmtId="10" fontId="0" fillId="0" borderId="11" xfId="24" applyNumberForma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164" fontId="2" fillId="2" borderId="3" xfId="24" applyNumberFormat="1" applyFont="1" applyFill="1" applyBorder="1" applyAlignment="1">
      <alignment horizontal="center"/>
    </xf>
    <xf numFmtId="49" fontId="0" fillId="4" borderId="5" xfId="22" applyNumberFormat="1" applyFont="1" applyFill="1" applyBorder="1">
      <alignment/>
      <protection/>
    </xf>
    <xf numFmtId="0" fontId="0" fillId="4" borderId="7" xfId="0" applyFill="1" applyBorder="1" applyAlignment="1">
      <alignment/>
    </xf>
    <xf numFmtId="0" fontId="0" fillId="4" borderId="6" xfId="0" applyFill="1" applyBorder="1" applyAlignment="1">
      <alignment/>
    </xf>
    <xf numFmtId="0" fontId="0" fillId="0" borderId="3" xfId="0" applyBorder="1" applyAlignment="1">
      <alignment/>
    </xf>
    <xf numFmtId="10" fontId="0" fillId="0" borderId="0" xfId="0" applyNumberFormat="1" applyAlignment="1">
      <alignment/>
    </xf>
    <xf numFmtId="0" fontId="0" fillId="4" borderId="6" xfId="0" applyFont="1" applyFill="1" applyBorder="1" applyAlignment="1">
      <alignment/>
    </xf>
    <xf numFmtId="164" fontId="0" fillId="4" borderId="8" xfId="24" applyNumberFormat="1" applyFill="1" applyBorder="1" applyAlignment="1">
      <alignment/>
    </xf>
    <xf numFmtId="164" fontId="3" fillId="4" borderId="3" xfId="24" applyNumberFormat="1" applyFont="1" applyFill="1" applyBorder="1" applyAlignment="1">
      <alignment/>
    </xf>
    <xf numFmtId="164" fontId="0" fillId="0" borderId="3" xfId="24" applyNumberFormat="1" applyBorder="1" applyAlignment="1">
      <alignment/>
    </xf>
    <xf numFmtId="164" fontId="3" fillId="0" borderId="3" xfId="24" applyNumberFormat="1" applyFont="1" applyBorder="1" applyAlignment="1">
      <alignment/>
    </xf>
    <xf numFmtId="164" fontId="0" fillId="5" borderId="3" xfId="24" applyNumberFormat="1" applyFill="1" applyBorder="1" applyAlignment="1">
      <alignment/>
    </xf>
    <xf numFmtId="1" fontId="2" fillId="2" borderId="3" xfId="0" applyNumberFormat="1" applyFont="1" applyFill="1" applyBorder="1" applyAlignment="1">
      <alignment horizontal="right"/>
    </xf>
    <xf numFmtId="173" fontId="2" fillId="2" borderId="3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173" fontId="0" fillId="0" borderId="3" xfId="24" applyNumberFormat="1" applyFill="1" applyBorder="1" applyAlignment="1">
      <alignment horizontal="right"/>
    </xf>
    <xf numFmtId="173" fontId="0" fillId="2" borderId="3" xfId="0" applyNumberFormat="1" applyFill="1" applyBorder="1" applyAlignment="1">
      <alignment horizontal="right"/>
    </xf>
    <xf numFmtId="173" fontId="0" fillId="2" borderId="3" xfId="0" applyNumberFormat="1" applyFont="1" applyFill="1" applyBorder="1" applyAlignment="1">
      <alignment horizontal="right"/>
    </xf>
    <xf numFmtId="2" fontId="2" fillId="2" borderId="3" xfId="24" applyNumberFormat="1" applyFont="1" applyFill="1" applyBorder="1" applyAlignment="1">
      <alignment horizontal="right"/>
    </xf>
    <xf numFmtId="173" fontId="0" fillId="0" borderId="3" xfId="0" applyNumberFormat="1" applyBorder="1" applyAlignment="1">
      <alignment/>
    </xf>
    <xf numFmtId="173" fontId="0" fillId="0" borderId="3" xfId="24" applyNumberFormat="1" applyBorder="1" applyAlignment="1">
      <alignment horizontal="right"/>
    </xf>
    <xf numFmtId="173" fontId="0" fillId="0" borderId="3" xfId="24" applyNumberFormat="1" applyBorder="1" applyAlignment="1">
      <alignment/>
    </xf>
    <xf numFmtId="173" fontId="0" fillId="4" borderId="3" xfId="24" applyNumberFormat="1" applyFill="1" applyBorder="1" applyAlignment="1">
      <alignment/>
    </xf>
    <xf numFmtId="173" fontId="0" fillId="4" borderId="3" xfId="0" applyNumberFormat="1" applyFill="1" applyBorder="1" applyAlignment="1">
      <alignment/>
    </xf>
    <xf numFmtId="1" fontId="0" fillId="2" borderId="3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2" borderId="3" xfId="0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64" fontId="0" fillId="0" borderId="3" xfId="24" applyNumberFormat="1" applyFont="1" applyBorder="1" applyAlignment="1">
      <alignment horizontal="right"/>
    </xf>
    <xf numFmtId="164" fontId="2" fillId="2" borderId="3" xfId="24" applyNumberFormat="1" applyFont="1" applyFill="1" applyBorder="1" applyAlignment="1">
      <alignment horizontal="right"/>
    </xf>
    <xf numFmtId="1" fontId="0" fillId="2" borderId="3" xfId="0" applyNumberForma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64" fontId="0" fillId="0" borderId="3" xfId="24" applyNumberFormat="1" applyFill="1" applyBorder="1" applyAlignment="1">
      <alignment/>
    </xf>
    <xf numFmtId="164" fontId="0" fillId="2" borderId="3" xfId="24" applyNumberFormat="1" applyFill="1" applyBorder="1" applyAlignment="1">
      <alignment/>
    </xf>
    <xf numFmtId="3" fontId="0" fillId="2" borderId="3" xfId="0" applyNumberFormat="1" applyFill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164" fontId="0" fillId="0" borderId="3" xfId="24" applyNumberFormat="1" applyFont="1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9" fontId="8" fillId="6" borderId="3" xfId="24" applyNumberFormat="1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9" fontId="0" fillId="0" borderId="0" xfId="0" applyNumberFormat="1" applyAlignment="1">
      <alignment horizontal="left"/>
    </xf>
    <xf numFmtId="0" fontId="8" fillId="0" borderId="3" xfId="0" applyFont="1" applyBorder="1" applyAlignment="1">
      <alignment vertical="center" wrapText="1"/>
    </xf>
    <xf numFmtId="164" fontId="0" fillId="2" borderId="3" xfId="24" applyNumberFormat="1" applyFill="1" applyBorder="1" applyAlignment="1">
      <alignment horizontal="center"/>
    </xf>
    <xf numFmtId="0" fontId="13" fillId="0" borderId="0" xfId="0" applyFont="1" applyAlignment="1">
      <alignment/>
    </xf>
    <xf numFmtId="0" fontId="3" fillId="0" borderId="3" xfId="0" applyFont="1" applyBorder="1" applyAlignment="1">
      <alignment/>
    </xf>
    <xf numFmtId="0" fontId="0" fillId="0" borderId="3" xfId="0" applyNumberForma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6" borderId="5" xfId="0" applyFont="1" applyFill="1" applyBorder="1" applyAlignment="1">
      <alignment/>
    </xf>
    <xf numFmtId="0" fontId="0" fillId="6" borderId="7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3" xfId="0" applyNumberFormat="1" applyFill="1" applyBorder="1" applyAlignment="1">
      <alignment/>
    </xf>
    <xf numFmtId="164" fontId="0" fillId="6" borderId="3" xfId="24" applyNumberFormat="1" applyFill="1" applyBorder="1" applyAlignment="1">
      <alignment/>
    </xf>
    <xf numFmtId="9" fontId="0" fillId="2" borderId="3" xfId="24" applyFill="1" applyBorder="1" applyAlignment="1">
      <alignment/>
    </xf>
    <xf numFmtId="0" fontId="8" fillId="0" borderId="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6" fillId="0" borderId="3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3" xfId="0" applyBorder="1" applyAlignment="1">
      <alignment vertical="center"/>
    </xf>
    <xf numFmtId="0" fontId="2" fillId="0" borderId="0" xfId="0" applyFont="1" applyBorder="1" applyAlignment="1">
      <alignment/>
    </xf>
    <xf numFmtId="0" fontId="3" fillId="2" borderId="3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9" fontId="3" fillId="0" borderId="0" xfId="24" applyFont="1" applyAlignment="1">
      <alignment/>
    </xf>
    <xf numFmtId="10" fontId="0" fillId="0" borderId="3" xfId="24" applyNumberFormat="1" applyBorder="1" applyAlignment="1">
      <alignment horizontal="right"/>
    </xf>
    <xf numFmtId="10" fontId="0" fillId="4" borderId="3" xfId="24" applyNumberFormat="1" applyFill="1" applyBorder="1" applyAlignment="1">
      <alignment horizontal="right"/>
    </xf>
    <xf numFmtId="164" fontId="0" fillId="4" borderId="3" xfId="24" applyNumberFormat="1" applyFill="1" applyBorder="1" applyAlignment="1">
      <alignment horizontal="right"/>
    </xf>
    <xf numFmtId="0" fontId="8" fillId="6" borderId="3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0" borderId="3" xfId="0" applyFont="1" applyBorder="1" applyAlignment="1">
      <alignment vertical="center" wrapText="1"/>
    </xf>
    <xf numFmtId="0" fontId="13" fillId="0" borderId="0" xfId="0" applyFont="1" applyAlignment="1">
      <alignment horizontal="left"/>
    </xf>
    <xf numFmtId="0" fontId="6" fillId="0" borderId="3" xfId="0" applyFont="1" applyBorder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TAB 431M" xfId="20"/>
    <cellStyle name="normální_ABS_TAB" xfId="21"/>
    <cellStyle name="normální_TAB43_1" xfId="22"/>
    <cellStyle name="normální_TAB53_1" xfId="23"/>
    <cellStyle name="Percent" xfId="24"/>
    <cellStyle name="Followed Hyperlink" xfId="25"/>
  </cellStyles>
  <dxfs count="2">
    <dxf>
      <fill>
        <patternFill>
          <bgColor rgb="FFCCFFFF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Vývoj počtu uchádzačov o zamestnanie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5"/>
          <c:w val="0.7495"/>
          <c:h val="0.87375"/>
        </c:manualLayout>
      </c:layout>
      <c:areaChart>
        <c:grouping val="standard"/>
        <c:varyColors val="0"/>
        <c:ser>
          <c:idx val="0"/>
          <c:order val="0"/>
          <c:tx>
            <c:strRef>
              <c:f>'NA celkove'!$B$17</c:f>
              <c:strCache>
                <c:ptCount val="1"/>
                <c:pt idx="0">
                  <c:v>Uchádzači o zamestnanie (stav UoZ)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name>trend UoZ</c:name>
            <c:trendlineType val="linear"/>
            <c:dispEq val="0"/>
            <c:dispRSqr val="0"/>
          </c:trendline>
          <c:cat>
            <c:strRef>
              <c:f>'NA celkove'!$A$18:$A$29</c:f>
              <c:strCache/>
            </c:strRef>
          </c:cat>
          <c:val>
            <c:numRef>
              <c:f>'NA celkove'!$B$18:$B$29</c:f>
              <c:numCache/>
            </c:numRef>
          </c:val>
        </c:ser>
        <c:dropLines>
          <c:spPr>
            <a:ln w="3175">
              <a:solidFill/>
            </a:ln>
          </c:spPr>
        </c:dropLines>
        <c:axId val="66960807"/>
        <c:axId val="65776352"/>
      </c:areaChart>
      <c:lineChart>
        <c:grouping val="standard"/>
        <c:varyColors val="0"/>
        <c:ser>
          <c:idx val="1"/>
          <c:order val="1"/>
          <c:tx>
            <c:strRef>
              <c:f>'NA celkove'!$D$17</c:f>
              <c:strCache>
                <c:ptCount val="1"/>
                <c:pt idx="0">
                  <c:v>Prítok UoZ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'NA celkove'!$A$18:$A$29</c:f>
              <c:strCache/>
            </c:strRef>
          </c:cat>
          <c:val>
            <c:numRef>
              <c:f>'NA celkove'!$D$18:$D$29</c:f>
              <c:numCache/>
            </c:numRef>
          </c:val>
          <c:smooth val="0"/>
        </c:ser>
        <c:ser>
          <c:idx val="2"/>
          <c:order val="2"/>
          <c:tx>
            <c:strRef>
              <c:f>'NA celkove'!$E$17</c:f>
              <c:strCache>
                <c:ptCount val="1"/>
                <c:pt idx="0">
                  <c:v>Odtok UoZ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'NA celkove'!$A$18:$A$29</c:f>
              <c:strCache/>
            </c:strRef>
          </c:cat>
          <c:val>
            <c:numRef>
              <c:f>'NA celkove'!$E$18:$E$29</c:f>
              <c:numCache/>
            </c:numRef>
          </c:val>
          <c:smooth val="0"/>
        </c:ser>
        <c:axId val="55116257"/>
        <c:axId val="26284266"/>
      </c:lineChart>
      <c:catAx>
        <c:axId val="66960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28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776352"/>
        <c:crosses val="autoZero"/>
        <c:auto val="1"/>
        <c:lblOffset val="100"/>
        <c:noMultiLvlLbl val="0"/>
      </c:catAx>
      <c:valAx>
        <c:axId val="6577635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960807"/>
        <c:crossesAt val="1"/>
        <c:crossBetween val="midCat"/>
        <c:dispUnits/>
        <c:majorUnit val="20000"/>
      </c:valAx>
      <c:catAx>
        <c:axId val="55116257"/>
        <c:scaling>
          <c:orientation val="minMax"/>
        </c:scaling>
        <c:axPos val="b"/>
        <c:delete val="1"/>
        <c:majorTickMark val="in"/>
        <c:minorTickMark val="none"/>
        <c:tickLblPos val="nextTo"/>
        <c:crossAx val="26284266"/>
        <c:crosses val="autoZero"/>
        <c:auto val="1"/>
        <c:lblOffset val="100"/>
        <c:noMultiLvlLbl val="0"/>
      </c:catAx>
      <c:valAx>
        <c:axId val="26284266"/>
        <c:scaling>
          <c:orientation val="minMax"/>
          <c:min val="1000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116257"/>
        <c:crosses val="max"/>
        <c:crossBetween val="midCat"/>
        <c:dispUnits/>
        <c:maj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20375"/>
          <c:w val="0.22"/>
          <c:h val="0.5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Vývoj absolventskej miery nezamestnanosti 
v rokoch 2003 až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areaChart>
        <c:grouping val="standard"/>
        <c:varyColors val="0"/>
        <c:ser>
          <c:idx val="2"/>
          <c:order val="2"/>
          <c:tx>
            <c:strRef>
              <c:f>'NA celkove'!$D$499</c:f>
              <c:strCache>
                <c:ptCount val="1"/>
                <c:pt idx="0">
                  <c:v>AMN v % celkove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 celkove'!$A$500:$A$547</c:f>
              <c:strCache/>
            </c:strRef>
          </c:cat>
          <c:val>
            <c:numRef>
              <c:f>'NA celkove'!$D$500:$D$547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49399691"/>
        <c:axId val="41944036"/>
      </c:areaChart>
      <c:lineChart>
        <c:grouping val="standard"/>
        <c:varyColors val="0"/>
        <c:ser>
          <c:idx val="0"/>
          <c:order val="0"/>
          <c:tx>
            <c:strRef>
              <c:f>'NA celkove'!$B$499</c:f>
              <c:strCache>
                <c:ptCount val="1"/>
                <c:pt idx="0">
                  <c:v>AMN(SŠ) v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'NA celkove'!$A$500:$A$547</c:f>
              <c:strCache/>
            </c:strRef>
          </c:cat>
          <c:val>
            <c:numRef>
              <c:f>'NA celkove'!$B$500:$B$547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'NA celkove'!$C$499</c:f>
              <c:strCache>
                <c:ptCount val="1"/>
                <c:pt idx="0">
                  <c:v>AMN(VŠ) v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'NA celkove'!$A$500:$A$547</c:f>
              <c:strCache/>
            </c:strRef>
          </c:cat>
          <c:val>
            <c:numRef>
              <c:f>'NA celkove'!$C$500:$C$547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49399691"/>
        <c:axId val="41944036"/>
      </c:lineChart>
      <c:catAx>
        <c:axId val="49399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944036"/>
        <c:crosses val="autoZero"/>
        <c:auto val="1"/>
        <c:lblOffset val="100"/>
        <c:noMultiLvlLbl val="0"/>
      </c:catAx>
      <c:valAx>
        <c:axId val="41944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9399691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25"/>
          <c:y val="0.33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Absorpcia nezamestnaných 
absolventov gymnázií podľa krajov SR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6"/>
          <c:w val="0.9535"/>
          <c:h val="0.802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CFFCC"/>
              </a:solidFill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G!$B$12:$J$12</c:f>
              <c:strCache/>
            </c:strRef>
          </c:cat>
          <c:val>
            <c:numRef>
              <c:f>G!$B$26:$J$26</c:f>
              <c:numCache/>
            </c:numRef>
          </c:val>
        </c:ser>
        <c:axId val="41952005"/>
        <c:axId val="42023726"/>
      </c:barChart>
      <c:catAx>
        <c:axId val="41952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023726"/>
        <c:crosses val="autoZero"/>
        <c:auto val="1"/>
        <c:lblOffset val="100"/>
        <c:noMultiLvlLbl val="0"/>
      </c:catAx>
      <c:valAx>
        <c:axId val="4202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E"/>
                    <a:ea typeface="Arial CE"/>
                    <a:cs typeface="Arial CE"/>
                  </a:rPr>
                  <a:t>AB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9520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Mesačné prítoky nezamestnaných absolventov gymnázií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"/>
          <c:w val="0.965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G!$A$59:$A$70</c:f>
              <c:strCache/>
            </c:strRef>
          </c:cat>
          <c:val>
            <c:numRef>
              <c:f>G!$J$59:$J$70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2669215"/>
        <c:axId val="48478616"/>
      </c:barChart>
      <c:catAx>
        <c:axId val="42669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280000"/>
          <a:lstStyle/>
          <a:p>
            <a:pPr>
              <a:defRPr lang="en-US" cap="none" sz="7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478616"/>
        <c:crosses val="autoZero"/>
        <c:auto val="1"/>
        <c:lblOffset val="100"/>
        <c:noMultiLvlLbl val="0"/>
      </c:catAx>
      <c:valAx>
        <c:axId val="48478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692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Mesačné úbytky nezamestnaných absolventov gymnázií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75"/>
          <c:w val="0.966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G!$A$80:$A$90</c:f>
              <c:strCache/>
            </c:strRef>
          </c:cat>
          <c:val>
            <c:numRef>
              <c:f>G!$J$80:$J$90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3654361"/>
        <c:axId val="34453794"/>
      </c:barChart>
      <c:catAx>
        <c:axId val="3365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280000"/>
          <a:lstStyle/>
          <a:p>
            <a:pPr>
              <a:defRPr lang="en-US" cap="none" sz="7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453794"/>
        <c:crosses val="autoZero"/>
        <c:auto val="1"/>
        <c:lblOffset val="100"/>
        <c:noMultiLvlLbl val="0"/>
      </c:catAx>
      <c:valAx>
        <c:axId val="34453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54361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Vývoj miery nezamestnanosti absolventov gymnázií
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v rokoch 2002 až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5"/>
          <c:w val="0.979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G!$C$228</c:f>
              <c:strCache>
                <c:ptCount val="1"/>
                <c:pt idx="0">
                  <c:v>2002/03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G!$B$229:$B$240</c:f>
              <c:strCache/>
            </c:strRef>
          </c:cat>
          <c:val>
            <c:numRef>
              <c:f>G!$C$229:$C$240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G!$D$228</c:f>
              <c:strCache>
                <c:ptCount val="1"/>
                <c:pt idx="0">
                  <c:v>2003/04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G!$B$229:$B$240</c:f>
              <c:strCache/>
            </c:strRef>
          </c:cat>
          <c:val>
            <c:numRef>
              <c:f>G!$D$229:$D$240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G!$E$228</c:f>
              <c:strCache>
                <c:ptCount val="1"/>
                <c:pt idx="0">
                  <c:v>2004/05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G!$B$229:$B$240</c:f>
              <c:strCache/>
            </c:strRef>
          </c:cat>
          <c:val>
            <c:numRef>
              <c:f>G!$E$229:$E$240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G!$F$228</c:f>
              <c:strCache>
                <c:ptCount val="1"/>
                <c:pt idx="0">
                  <c:v>2005/06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G!$B$229:$B$240</c:f>
              <c:strCache/>
            </c:strRef>
          </c:cat>
          <c:val>
            <c:numRef>
              <c:f>G!$F$229:$F$240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G!$G$228</c:f>
              <c:strCache>
                <c:ptCount val="1"/>
                <c:pt idx="0">
                  <c:v>2006/07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G!$B$229:$B$240</c:f>
              <c:strCache/>
            </c:strRef>
          </c:cat>
          <c:val>
            <c:numRef>
              <c:f>G!$G$229:$G$241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1648691"/>
        <c:axId val="39293900"/>
      </c:lineChart>
      <c:catAx>
        <c:axId val="4164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293900"/>
        <c:crosses val="autoZero"/>
        <c:auto val="1"/>
        <c:lblOffset val="100"/>
        <c:noMultiLvlLbl val="0"/>
      </c:catAx>
      <c:valAx>
        <c:axId val="3929390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6486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25"/>
          <c:y val="0.18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Vývoj miery nezamestnanosti absolventov gymnázií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G!$A$179:$A$190</c:f>
              <c:strCache/>
            </c:strRef>
          </c:cat>
          <c:val>
            <c:numRef>
              <c:f>G!$J$179:$J$190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8100781"/>
        <c:axId val="28689302"/>
      </c:barChart>
      <c:catAx>
        <c:axId val="18100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280000"/>
          <a:lstStyle/>
          <a:p>
            <a:pPr>
              <a:defRPr lang="en-US" cap="none" sz="800" b="0" i="0" u="none" baseline="0"/>
            </a:pPr>
          </a:p>
        </c:txPr>
        <c:crossAx val="28689302"/>
        <c:crosses val="autoZero"/>
        <c:auto val="1"/>
        <c:lblOffset val="100"/>
        <c:noMultiLvlLbl val="0"/>
      </c:catAx>
      <c:valAx>
        <c:axId val="28689302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1007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Priemerná doba nezamestnanosti absolventov gymnázií 
</a:t>
            </a:r>
            <a:r>
              <a:rPr lang="en-US" cap="none" sz="950" b="0" i="0" u="none" baseline="0"/>
              <a:t>v rokoch 2003 až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905"/>
          <c:w val="0.73025"/>
          <c:h val="0.7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G!$B$136</c:f>
              <c:strCache>
                <c:ptCount val="1"/>
                <c:pt idx="0">
                  <c:v>máj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G!$A$137:$A$141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G!$B$137:$B$141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G!$C$136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G!$A$137:$A$141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G!$C$137:$C$141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6877127"/>
        <c:axId val="42132096"/>
      </c:barChart>
      <c:catAx>
        <c:axId val="5687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32096"/>
        <c:crosses val="autoZero"/>
        <c:auto val="1"/>
        <c:lblOffset val="100"/>
        <c:noMultiLvlLbl val="0"/>
      </c:catAx>
      <c:valAx>
        <c:axId val="42132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mesiace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771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Absorpcia nezamestnaných 
absolventov SOŠ podľa krajov v SR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4575"/>
          <c:w val="0.95325"/>
          <c:h val="0.819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CFFCC"/>
              </a:solidFill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G!$B$12:$J$12</c:f>
              <c:strCache>
                <c:ptCount val="9"/>
                <c:pt idx="0">
                  <c:v>Bratislavský kraj</c:v>
                </c:pt>
                <c:pt idx="1">
                  <c:v>Trnavský kraj</c:v>
                </c:pt>
                <c:pt idx="2">
                  <c:v>Trenčiansky kraj</c:v>
                </c:pt>
                <c:pt idx="3">
                  <c:v>Nitriansky kraj</c:v>
                </c:pt>
                <c:pt idx="4">
                  <c:v>Žilinský kraj</c:v>
                </c:pt>
                <c:pt idx="5">
                  <c:v>Banskobystrický kraj</c:v>
                </c:pt>
                <c:pt idx="6">
                  <c:v>Prešovský kraj</c:v>
                </c:pt>
                <c:pt idx="7">
                  <c:v>Košický kraj</c:v>
                </c:pt>
                <c:pt idx="8">
                  <c:v>SR</c:v>
                </c:pt>
              </c:strCache>
            </c:strRef>
          </c:cat>
          <c:val>
            <c:numRef>
              <c:f>SOŠ1!$B$26:$J$26</c:f>
              <c:numCache/>
            </c:numRef>
          </c:val>
        </c:ser>
        <c:axId val="43644545"/>
        <c:axId val="57256586"/>
      </c:barChart>
      <c:catAx>
        <c:axId val="43644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256586"/>
        <c:crosses val="autoZero"/>
        <c:auto val="1"/>
        <c:lblOffset val="100"/>
        <c:noMultiLvlLbl val="0"/>
      </c:catAx>
      <c:valAx>
        <c:axId val="57256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AB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6445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Mesačné prítoky nezamestnaných absolventov SOŠ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75"/>
          <c:w val="0.96525"/>
          <c:h val="0.851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G!$A$59:$A$70</c:f>
              <c:strCache>
                <c:ptCount val="12"/>
                <c:pt idx="0">
                  <c:v> 06/06</c:v>
                </c:pt>
                <c:pt idx="1">
                  <c:v> 07/06</c:v>
                </c:pt>
                <c:pt idx="2">
                  <c:v> 08/06</c:v>
                </c:pt>
                <c:pt idx="3">
                  <c:v> 09/06</c:v>
                </c:pt>
                <c:pt idx="4">
                  <c:v> 10/06</c:v>
                </c:pt>
                <c:pt idx="5">
                  <c:v> 11/06</c:v>
                </c:pt>
                <c:pt idx="6">
                  <c:v> 12/06</c:v>
                </c:pt>
                <c:pt idx="7">
                  <c:v> 01/07</c:v>
                </c:pt>
                <c:pt idx="8">
                  <c:v> 02/07</c:v>
                </c:pt>
                <c:pt idx="9">
                  <c:v> 03/07</c:v>
                </c:pt>
                <c:pt idx="10">
                  <c:v> 04/07</c:v>
                </c:pt>
                <c:pt idx="11">
                  <c:v> 05/07</c:v>
                </c:pt>
              </c:strCache>
            </c:strRef>
          </c:cat>
          <c:val>
            <c:numRef>
              <c:f>SOŠ1!$J$59:$J$70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5547227"/>
        <c:axId val="7271860"/>
      </c:barChart>
      <c:catAx>
        <c:axId val="4554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7271860"/>
        <c:crosses val="autoZero"/>
        <c:auto val="1"/>
        <c:lblOffset val="100"/>
        <c:noMultiLvlLbl val="0"/>
      </c:catAx>
      <c:valAx>
        <c:axId val="727186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55472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Mesačné úbytky nezamestnaných absolventov SOŠ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5"/>
          <c:w val="0.966"/>
          <c:h val="0.861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G!$A$80:$A$90</c:f>
              <c:strCache>
                <c:ptCount val="11"/>
                <c:pt idx="0">
                  <c:v> 07/06</c:v>
                </c:pt>
                <c:pt idx="1">
                  <c:v> 08/06</c:v>
                </c:pt>
                <c:pt idx="2">
                  <c:v> 09/06</c:v>
                </c:pt>
                <c:pt idx="3">
                  <c:v> 10/06</c:v>
                </c:pt>
                <c:pt idx="4">
                  <c:v> 11/06</c:v>
                </c:pt>
                <c:pt idx="5">
                  <c:v> 12/06</c:v>
                </c:pt>
                <c:pt idx="6">
                  <c:v> 01/07</c:v>
                </c:pt>
                <c:pt idx="7">
                  <c:v> 02/07</c:v>
                </c:pt>
                <c:pt idx="8">
                  <c:v> 03/07</c:v>
                </c:pt>
                <c:pt idx="9">
                  <c:v> 04/07</c:v>
                </c:pt>
                <c:pt idx="10">
                  <c:v> 05/07</c:v>
                </c:pt>
              </c:strCache>
            </c:strRef>
          </c:cat>
          <c:val>
            <c:numRef>
              <c:f>SOŠ1!$J$80:$J$90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5446741"/>
        <c:axId val="52149758"/>
      </c:barChart>
      <c:catAx>
        <c:axId val="6544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149758"/>
        <c:crosses val="autoZero"/>
        <c:auto val="1"/>
        <c:lblOffset val="100"/>
        <c:noMultiLvlLbl val="0"/>
      </c:catAx>
      <c:valAx>
        <c:axId val="5214975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5446741"/>
        <c:crossesAt val="1"/>
        <c:crossBetween val="between"/>
        <c:dispUnits/>
        <c:majorUnit val="4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Percentuálna štruktúra uchádzačov o zamestnanie podľa veku </a:t>
            </a:r>
            <a:r>
              <a:rPr lang="en-US" cap="none" sz="1025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25" b="0" i="0" u="none" baseline="0">
                <a:latin typeface="Arial CE"/>
                <a:ea typeface="Arial CE"/>
                <a:cs typeface="Arial CE"/>
              </a:rPr>
              <a:t>(september 2006)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515"/>
          <c:w val="0.92625"/>
          <c:h val="0.82775"/>
        </c:manualLayout>
      </c:layout>
      <c:barChart>
        <c:barDir val="bar"/>
        <c:grouping val="clustered"/>
        <c:varyColors val="0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CCFFCC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 celkove'!$A$342:$A$351</c:f>
              <c:strCache/>
            </c:strRef>
          </c:cat>
          <c:val>
            <c:numRef>
              <c:f>'NA celkove'!$C$342:$C$351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5231803"/>
        <c:axId val="48650772"/>
      </c:barChart>
      <c:catAx>
        <c:axId val="35231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vek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650772"/>
        <c:crosses val="autoZero"/>
        <c:auto val="1"/>
        <c:lblOffset val="100"/>
        <c:noMultiLvlLbl val="0"/>
      </c:catAx>
      <c:valAx>
        <c:axId val="48650772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231803"/>
        <c:crossesAt val="1"/>
        <c:crossBetween val="between"/>
        <c:dispUnits/>
        <c:majorUnit val="0.02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Vývoj miery nezamestnanosti absolventov SOŠ
 v rokoch 2002 až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7875"/>
          <c:h val="0.85825"/>
        </c:manualLayout>
      </c:layout>
      <c:lineChart>
        <c:grouping val="standard"/>
        <c:varyColors val="0"/>
        <c:ser>
          <c:idx val="0"/>
          <c:order val="0"/>
          <c:tx>
            <c:strRef>
              <c:f>SOŠ1!$C$229</c:f>
              <c:strCache>
                <c:ptCount val="1"/>
                <c:pt idx="0">
                  <c:v>2002/03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G!$B$229:$B$240</c:f>
              <c:strCache>
                <c:ptCount val="12"/>
                <c:pt idx="0">
                  <c:v>jún</c:v>
                </c:pt>
                <c:pt idx="1">
                  <c:v>júl</c:v>
                </c:pt>
                <c:pt idx="2">
                  <c:v>august</c:v>
                </c:pt>
                <c:pt idx="3">
                  <c:v>september</c:v>
                </c:pt>
                <c:pt idx="4">
                  <c:v>október</c:v>
                </c:pt>
                <c:pt idx="5">
                  <c:v>november</c:v>
                </c:pt>
                <c:pt idx="6">
                  <c:v>december</c:v>
                </c:pt>
                <c:pt idx="7">
                  <c:v>január</c:v>
                </c:pt>
                <c:pt idx="8">
                  <c:v>február</c:v>
                </c:pt>
                <c:pt idx="9">
                  <c:v>marec</c:v>
                </c:pt>
                <c:pt idx="10">
                  <c:v>apríl</c:v>
                </c:pt>
                <c:pt idx="11">
                  <c:v>máj</c:v>
                </c:pt>
              </c:strCache>
            </c:strRef>
          </c:cat>
          <c:val>
            <c:numRef>
              <c:f>SOŠ1!$C$230:$C$241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SOŠ1!$D$229</c:f>
              <c:strCache>
                <c:ptCount val="1"/>
                <c:pt idx="0">
                  <c:v>2003/04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G!$B$229:$B$240</c:f>
              <c:strCache>
                <c:ptCount val="12"/>
                <c:pt idx="0">
                  <c:v>jún</c:v>
                </c:pt>
                <c:pt idx="1">
                  <c:v>júl</c:v>
                </c:pt>
                <c:pt idx="2">
                  <c:v>august</c:v>
                </c:pt>
                <c:pt idx="3">
                  <c:v>september</c:v>
                </c:pt>
                <c:pt idx="4">
                  <c:v>október</c:v>
                </c:pt>
                <c:pt idx="5">
                  <c:v>november</c:v>
                </c:pt>
                <c:pt idx="6">
                  <c:v>december</c:v>
                </c:pt>
                <c:pt idx="7">
                  <c:v>január</c:v>
                </c:pt>
                <c:pt idx="8">
                  <c:v>február</c:v>
                </c:pt>
                <c:pt idx="9">
                  <c:v>marec</c:v>
                </c:pt>
                <c:pt idx="10">
                  <c:v>apríl</c:v>
                </c:pt>
                <c:pt idx="11">
                  <c:v>máj</c:v>
                </c:pt>
              </c:strCache>
            </c:strRef>
          </c:cat>
          <c:val>
            <c:numRef>
              <c:f>SOŠ1!$D$230:$D$241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SOŠ1!$E$229</c:f>
              <c:strCache>
                <c:ptCount val="1"/>
                <c:pt idx="0">
                  <c:v>2004/05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G!$B$229:$B$240</c:f>
              <c:strCache>
                <c:ptCount val="12"/>
                <c:pt idx="0">
                  <c:v>jún</c:v>
                </c:pt>
                <c:pt idx="1">
                  <c:v>júl</c:v>
                </c:pt>
                <c:pt idx="2">
                  <c:v>august</c:v>
                </c:pt>
                <c:pt idx="3">
                  <c:v>september</c:v>
                </c:pt>
                <c:pt idx="4">
                  <c:v>október</c:v>
                </c:pt>
                <c:pt idx="5">
                  <c:v>november</c:v>
                </c:pt>
                <c:pt idx="6">
                  <c:v>december</c:v>
                </c:pt>
                <c:pt idx="7">
                  <c:v>január</c:v>
                </c:pt>
                <c:pt idx="8">
                  <c:v>február</c:v>
                </c:pt>
                <c:pt idx="9">
                  <c:v>marec</c:v>
                </c:pt>
                <c:pt idx="10">
                  <c:v>apríl</c:v>
                </c:pt>
                <c:pt idx="11">
                  <c:v>máj</c:v>
                </c:pt>
              </c:strCache>
            </c:strRef>
          </c:cat>
          <c:val>
            <c:numRef>
              <c:f>SOŠ1!$E$230:$E$241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SOŠ1!$F$229</c:f>
              <c:strCache>
                <c:ptCount val="1"/>
                <c:pt idx="0">
                  <c:v>2005/06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G!$B$229:$B$240</c:f>
              <c:strCache>
                <c:ptCount val="12"/>
                <c:pt idx="0">
                  <c:v>jún</c:v>
                </c:pt>
                <c:pt idx="1">
                  <c:v>júl</c:v>
                </c:pt>
                <c:pt idx="2">
                  <c:v>august</c:v>
                </c:pt>
                <c:pt idx="3">
                  <c:v>september</c:v>
                </c:pt>
                <c:pt idx="4">
                  <c:v>október</c:v>
                </c:pt>
                <c:pt idx="5">
                  <c:v>november</c:v>
                </c:pt>
                <c:pt idx="6">
                  <c:v>december</c:v>
                </c:pt>
                <c:pt idx="7">
                  <c:v>január</c:v>
                </c:pt>
                <c:pt idx="8">
                  <c:v>február</c:v>
                </c:pt>
                <c:pt idx="9">
                  <c:v>marec</c:v>
                </c:pt>
                <c:pt idx="10">
                  <c:v>apríl</c:v>
                </c:pt>
                <c:pt idx="11">
                  <c:v>máj</c:v>
                </c:pt>
              </c:strCache>
            </c:strRef>
          </c:cat>
          <c:val>
            <c:numRef>
              <c:f>SOŠ1!$F$230:$F$241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SOŠ1!$G$229</c:f>
              <c:strCache>
                <c:ptCount val="1"/>
                <c:pt idx="0">
                  <c:v>2006/07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G!$B$229:$B$240</c:f>
              <c:strCache>
                <c:ptCount val="12"/>
                <c:pt idx="0">
                  <c:v>jún</c:v>
                </c:pt>
                <c:pt idx="1">
                  <c:v>júl</c:v>
                </c:pt>
                <c:pt idx="2">
                  <c:v>august</c:v>
                </c:pt>
                <c:pt idx="3">
                  <c:v>september</c:v>
                </c:pt>
                <c:pt idx="4">
                  <c:v>október</c:v>
                </c:pt>
                <c:pt idx="5">
                  <c:v>november</c:v>
                </c:pt>
                <c:pt idx="6">
                  <c:v>december</c:v>
                </c:pt>
                <c:pt idx="7">
                  <c:v>január</c:v>
                </c:pt>
                <c:pt idx="8">
                  <c:v>február</c:v>
                </c:pt>
                <c:pt idx="9">
                  <c:v>marec</c:v>
                </c:pt>
                <c:pt idx="10">
                  <c:v>apríl</c:v>
                </c:pt>
                <c:pt idx="11">
                  <c:v>máj</c:v>
                </c:pt>
              </c:strCache>
            </c:strRef>
          </c:cat>
          <c:val>
            <c:numRef>
              <c:f>SOŠ1!$G$230:$G$241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6694639"/>
        <c:axId val="63380840"/>
      </c:lineChart>
      <c:catAx>
        <c:axId val="6669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380840"/>
        <c:crosses val="autoZero"/>
        <c:auto val="1"/>
        <c:lblOffset val="100"/>
        <c:noMultiLvlLbl val="0"/>
      </c:catAx>
      <c:valAx>
        <c:axId val="6338084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6946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15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Vývoj miery nezamestnanosti absolventov SOŠ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SOŠ1!$A$177:$A$188</c:f>
              <c:strCache/>
            </c:strRef>
          </c:cat>
          <c:val>
            <c:numRef>
              <c:f>SOŠ1!$J$177:$J$188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3556649"/>
        <c:axId val="33574386"/>
      </c:barChart>
      <c:catAx>
        <c:axId val="3355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574386"/>
        <c:crosses val="autoZero"/>
        <c:auto val="1"/>
        <c:lblOffset val="100"/>
        <c:noMultiLvlLbl val="0"/>
      </c:catAx>
      <c:valAx>
        <c:axId val="33574386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5566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Priemerná doba nezamestnanosti absolventov SOŠ
v rokoch 2003 až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8675"/>
          <c:w val="0.732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SOŠ1!$B$138</c:f>
              <c:strCache>
                <c:ptCount val="1"/>
                <c:pt idx="0">
                  <c:v>máj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SOŠ1!$A$139:$A$143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SOŠ1!$B$139:$B$143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SOŠ1!$C$138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SOŠ1!$A$139:$A$143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SOŠ1!$C$139:$C$143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3734019"/>
        <c:axId val="35170716"/>
      </c:barChart>
      <c:catAx>
        <c:axId val="33734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70716"/>
        <c:crosses val="autoZero"/>
        <c:auto val="1"/>
        <c:lblOffset val="100"/>
        <c:noMultiLvlLbl val="0"/>
      </c:catAx>
      <c:valAx>
        <c:axId val="35170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mesiace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340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52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Porovnanie mier nezamestnanosti
absolventov SOŠ
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v rokoch 2002 až 2006</a:t>
            </a:r>
          </a:p>
        </c:rich>
      </c:tx>
      <c:layout>
        <c:manualLayout>
          <c:xMode val="factor"/>
          <c:yMode val="factor"/>
          <c:x val="0.005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5075"/>
          <c:w val="0.9165"/>
          <c:h val="0.71525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SOŠ2!$G$76</c:f>
              <c:strCache>
                <c:ptCount val="1"/>
                <c:pt idx="0">
                  <c:v>AMN(O)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(SOŠ2!$B$77,SOŠ2!$B$92,SOŠ2!$B$95,SOŠ2!$B$97,SOŠ2!$B$104)</c:f>
              <c:strCache/>
            </c:strRef>
          </c:cat>
          <c:val>
            <c:numRef>
              <c:f>(SOŠ2!$G$77,SOŠ2!$G$92,SOŠ2!$G$95,SOŠ2!$G$97,SOŠ2!$G$104)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SOŠ2!$F$76</c:f>
              <c:strCache>
                <c:ptCount val="1"/>
                <c:pt idx="0">
                  <c:v>AMN(O) 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(SOŠ2!$B$77,SOŠ2!$B$92,SOŠ2!$B$95,SOŠ2!$B$97,SOŠ2!$B$104)</c:f>
              <c:strCache/>
            </c:strRef>
          </c:cat>
          <c:val>
            <c:numRef>
              <c:f>(SOŠ2!$F$77,SOŠ2!$F$92,SOŠ2!$F$95,SOŠ2!$F$97,SOŠ2!$F$104)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2"/>
          <c:tx>
            <c:strRef>
              <c:f>SOŠ2!$E$76</c:f>
              <c:strCache>
                <c:ptCount val="1"/>
                <c:pt idx="0">
                  <c:v>AMN(O) 2004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(SOŠ2!$B$77,SOŠ2!$B$92,SOŠ2!$B$95,SOŠ2!$B$97,SOŠ2!$B$104)</c:f>
              <c:strCache/>
            </c:strRef>
          </c:cat>
          <c:val>
            <c:numRef>
              <c:f>(SOŠ2!$E$77,SOŠ2!$E$92,SOŠ2!$E$95,SOŠ2!$E$97,SOŠ2!$E$104)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3"/>
          <c:tx>
            <c:strRef>
              <c:f>SOŠ2!$D$76</c:f>
              <c:strCache>
                <c:ptCount val="1"/>
                <c:pt idx="0">
                  <c:v>AMN(O) 2003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(SOŠ2!$B$77,SOŠ2!$B$92,SOŠ2!$B$95,SOŠ2!$B$97,SOŠ2!$B$104)</c:f>
              <c:strCache/>
            </c:strRef>
          </c:cat>
          <c:val>
            <c:numRef>
              <c:f>(SOŠ2!$D$77,SOŠ2!$D$92,SOŠ2!$D$95,SOŠ2!$D$97,SOŠ2!$D$104)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4"/>
          <c:tx>
            <c:strRef>
              <c:f>SOŠ2!$C$76</c:f>
              <c:strCache>
                <c:ptCount val="1"/>
                <c:pt idx="0">
                  <c:v>AMN(O) 2002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(SOŠ2!$B$77,SOŠ2!$B$92,SOŠ2!$B$95,SOŠ2!$B$97,SOŠ2!$B$104)</c:f>
              <c:strCache/>
            </c:strRef>
          </c:cat>
          <c:val>
            <c:numRef>
              <c:f>(SOŠ2!$C$77,SOŠ2!$C$92,SOŠ2!$C$95,SOŠ2!$C$97,SOŠ2!$C$104)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8100989"/>
        <c:axId val="30255718"/>
      </c:barChart>
      <c:catAx>
        <c:axId val="48100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255718"/>
        <c:crosses val="autoZero"/>
        <c:auto val="1"/>
        <c:lblOffset val="100"/>
        <c:noMultiLvlLbl val="0"/>
      </c:catAx>
      <c:valAx>
        <c:axId val="30255718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1009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Absorpcia nezamestnaných absolventov 
SOU-m podľa krajov v SR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4425"/>
          <c:w val="0.953"/>
          <c:h val="0.81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CFFFF"/>
              </a:solidFill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G!$B$12:$J$12</c:f>
              <c:strCache>
                <c:ptCount val="9"/>
                <c:pt idx="0">
                  <c:v>Bratislavský kraj</c:v>
                </c:pt>
                <c:pt idx="1">
                  <c:v>Trnavský kraj</c:v>
                </c:pt>
                <c:pt idx="2">
                  <c:v>Trenčiansky kraj</c:v>
                </c:pt>
                <c:pt idx="3">
                  <c:v>Nitriansky kraj</c:v>
                </c:pt>
                <c:pt idx="4">
                  <c:v>Žilinský kraj</c:v>
                </c:pt>
                <c:pt idx="5">
                  <c:v>Banskobystrický kraj</c:v>
                </c:pt>
                <c:pt idx="6">
                  <c:v>Prešovský kraj</c:v>
                </c:pt>
                <c:pt idx="7">
                  <c:v>Košický kraj</c:v>
                </c:pt>
                <c:pt idx="8">
                  <c:v>SR</c:v>
                </c:pt>
              </c:strCache>
            </c:strRef>
          </c:cat>
          <c:val>
            <c:numRef>
              <c:f>'SOU-m1'!$B$26:$J$26</c:f>
              <c:numCache/>
            </c:numRef>
          </c:val>
        </c:ser>
        <c:axId val="3866007"/>
        <c:axId val="34794064"/>
      </c:barChart>
      <c:catAx>
        <c:axId val="3866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794064"/>
        <c:crosses val="autoZero"/>
        <c:auto val="1"/>
        <c:lblOffset val="100"/>
        <c:noMultiLvlLbl val="0"/>
      </c:catAx>
      <c:valAx>
        <c:axId val="3479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AB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660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Mesačné prítoky nezamestnaných absolventov SOU-m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4"/>
          <c:w val="0.96525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G!$A$59:$A$70</c:f>
              <c:strCache>
                <c:ptCount val="12"/>
                <c:pt idx="0">
                  <c:v> 06/06</c:v>
                </c:pt>
                <c:pt idx="1">
                  <c:v> 07/06</c:v>
                </c:pt>
                <c:pt idx="2">
                  <c:v> 08/06</c:v>
                </c:pt>
                <c:pt idx="3">
                  <c:v> 09/06</c:v>
                </c:pt>
                <c:pt idx="4">
                  <c:v> 10/06</c:v>
                </c:pt>
                <c:pt idx="5">
                  <c:v> 11/06</c:v>
                </c:pt>
                <c:pt idx="6">
                  <c:v> 12/06</c:v>
                </c:pt>
                <c:pt idx="7">
                  <c:v> 01/07</c:v>
                </c:pt>
                <c:pt idx="8">
                  <c:v> 02/07</c:v>
                </c:pt>
                <c:pt idx="9">
                  <c:v> 03/07</c:v>
                </c:pt>
                <c:pt idx="10">
                  <c:v> 04/07</c:v>
                </c:pt>
                <c:pt idx="11">
                  <c:v> 05/07</c:v>
                </c:pt>
              </c:strCache>
            </c:strRef>
          </c:cat>
          <c:val>
            <c:numRef>
              <c:f>'SOU-m1'!$J$59:$J$70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4711121"/>
        <c:axId val="66855770"/>
      </c:barChart>
      <c:catAx>
        <c:axId val="4471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855770"/>
        <c:crosses val="autoZero"/>
        <c:auto val="1"/>
        <c:lblOffset val="100"/>
        <c:noMultiLvlLbl val="0"/>
      </c:catAx>
      <c:valAx>
        <c:axId val="6685577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4711121"/>
        <c:crossesAt val="1"/>
        <c:crossBetween val="between"/>
        <c:dispUnits/>
        <c:majorUnit val="1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Mesačné úbytky nezamestnaných absolventov SOU-m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5"/>
          <c:w val="0.966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G!$A$80:$A$90</c:f>
              <c:strCache>
                <c:ptCount val="11"/>
                <c:pt idx="0">
                  <c:v> 07/06</c:v>
                </c:pt>
                <c:pt idx="1">
                  <c:v> 08/06</c:v>
                </c:pt>
                <c:pt idx="2">
                  <c:v> 09/06</c:v>
                </c:pt>
                <c:pt idx="3">
                  <c:v> 10/06</c:v>
                </c:pt>
                <c:pt idx="4">
                  <c:v> 11/06</c:v>
                </c:pt>
                <c:pt idx="5">
                  <c:v> 12/06</c:v>
                </c:pt>
                <c:pt idx="6">
                  <c:v> 01/07</c:v>
                </c:pt>
                <c:pt idx="7">
                  <c:v> 02/07</c:v>
                </c:pt>
                <c:pt idx="8">
                  <c:v> 03/07</c:v>
                </c:pt>
                <c:pt idx="9">
                  <c:v> 04/07</c:v>
                </c:pt>
                <c:pt idx="10">
                  <c:v> 05/07</c:v>
                </c:pt>
              </c:strCache>
            </c:strRef>
          </c:cat>
          <c:val>
            <c:numRef>
              <c:f>'SOU-m1'!$J$81:$J$91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4831019"/>
        <c:axId val="46608260"/>
      </c:barChart>
      <c:catAx>
        <c:axId val="6483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608260"/>
        <c:crosses val="autoZero"/>
        <c:auto val="1"/>
        <c:lblOffset val="100"/>
        <c:noMultiLvlLbl val="0"/>
      </c:catAx>
      <c:valAx>
        <c:axId val="4660826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4831019"/>
        <c:crossesAt val="1"/>
        <c:crossBetween val="between"/>
        <c:dispUnits/>
        <c:majorUnit val="3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Vývoj miery nezamestnanosti absolventov SOU-m
 v rokoch 2003 až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"/>
          <c:w val="0.979"/>
          <c:h val="0.851"/>
        </c:manualLayout>
      </c:layout>
      <c:lineChart>
        <c:grouping val="standard"/>
        <c:varyColors val="0"/>
        <c:ser>
          <c:idx val="1"/>
          <c:order val="0"/>
          <c:tx>
            <c:strRef>
              <c:f>'SOU-m1'!$C$230</c:f>
              <c:strCache>
                <c:ptCount val="1"/>
                <c:pt idx="0">
                  <c:v>2003/04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G!$B$229:$B$240</c:f>
              <c:strCache>
                <c:ptCount val="12"/>
                <c:pt idx="0">
                  <c:v>jún</c:v>
                </c:pt>
                <c:pt idx="1">
                  <c:v>júl</c:v>
                </c:pt>
                <c:pt idx="2">
                  <c:v>august</c:v>
                </c:pt>
                <c:pt idx="3">
                  <c:v>september</c:v>
                </c:pt>
                <c:pt idx="4">
                  <c:v>október</c:v>
                </c:pt>
                <c:pt idx="5">
                  <c:v>november</c:v>
                </c:pt>
                <c:pt idx="6">
                  <c:v>december</c:v>
                </c:pt>
                <c:pt idx="7">
                  <c:v>január</c:v>
                </c:pt>
                <c:pt idx="8">
                  <c:v>február</c:v>
                </c:pt>
                <c:pt idx="9">
                  <c:v>marec</c:v>
                </c:pt>
                <c:pt idx="10">
                  <c:v>apríl</c:v>
                </c:pt>
                <c:pt idx="11">
                  <c:v>máj</c:v>
                </c:pt>
              </c:strCache>
            </c:strRef>
          </c:cat>
          <c:val>
            <c:numRef>
              <c:f>'SOU-m1'!$C$231:$C$242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'SOU-m1'!$D$230</c:f>
              <c:strCache>
                <c:ptCount val="1"/>
                <c:pt idx="0">
                  <c:v>2004/05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G!$B$229:$B$240</c:f>
              <c:strCache>
                <c:ptCount val="12"/>
                <c:pt idx="0">
                  <c:v>jún</c:v>
                </c:pt>
                <c:pt idx="1">
                  <c:v>júl</c:v>
                </c:pt>
                <c:pt idx="2">
                  <c:v>august</c:v>
                </c:pt>
                <c:pt idx="3">
                  <c:v>september</c:v>
                </c:pt>
                <c:pt idx="4">
                  <c:v>október</c:v>
                </c:pt>
                <c:pt idx="5">
                  <c:v>november</c:v>
                </c:pt>
                <c:pt idx="6">
                  <c:v>december</c:v>
                </c:pt>
                <c:pt idx="7">
                  <c:v>január</c:v>
                </c:pt>
                <c:pt idx="8">
                  <c:v>február</c:v>
                </c:pt>
                <c:pt idx="9">
                  <c:v>marec</c:v>
                </c:pt>
                <c:pt idx="10">
                  <c:v>apríl</c:v>
                </c:pt>
                <c:pt idx="11">
                  <c:v>máj</c:v>
                </c:pt>
              </c:strCache>
            </c:strRef>
          </c:cat>
          <c:val>
            <c:numRef>
              <c:f>'SOU-m1'!$D$231:$D$242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'SOU-m1'!$E$230</c:f>
              <c:strCache>
                <c:ptCount val="1"/>
                <c:pt idx="0">
                  <c:v>2005/06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G!$B$229:$B$240</c:f>
              <c:strCache>
                <c:ptCount val="12"/>
                <c:pt idx="0">
                  <c:v>jún</c:v>
                </c:pt>
                <c:pt idx="1">
                  <c:v>júl</c:v>
                </c:pt>
                <c:pt idx="2">
                  <c:v>august</c:v>
                </c:pt>
                <c:pt idx="3">
                  <c:v>september</c:v>
                </c:pt>
                <c:pt idx="4">
                  <c:v>október</c:v>
                </c:pt>
                <c:pt idx="5">
                  <c:v>november</c:v>
                </c:pt>
                <c:pt idx="6">
                  <c:v>december</c:v>
                </c:pt>
                <c:pt idx="7">
                  <c:v>január</c:v>
                </c:pt>
                <c:pt idx="8">
                  <c:v>február</c:v>
                </c:pt>
                <c:pt idx="9">
                  <c:v>marec</c:v>
                </c:pt>
                <c:pt idx="10">
                  <c:v>apríl</c:v>
                </c:pt>
                <c:pt idx="11">
                  <c:v>máj</c:v>
                </c:pt>
              </c:strCache>
            </c:strRef>
          </c:cat>
          <c:val>
            <c:numRef>
              <c:f>'SOU-m1'!$E$231:$E$242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'SOU-m1'!$F$230</c:f>
              <c:strCache>
                <c:ptCount val="1"/>
                <c:pt idx="0">
                  <c:v>2006/07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G!$B$229:$B$240</c:f>
              <c:strCache>
                <c:ptCount val="12"/>
                <c:pt idx="0">
                  <c:v>jún</c:v>
                </c:pt>
                <c:pt idx="1">
                  <c:v>júl</c:v>
                </c:pt>
                <c:pt idx="2">
                  <c:v>august</c:v>
                </c:pt>
                <c:pt idx="3">
                  <c:v>september</c:v>
                </c:pt>
                <c:pt idx="4">
                  <c:v>október</c:v>
                </c:pt>
                <c:pt idx="5">
                  <c:v>november</c:v>
                </c:pt>
                <c:pt idx="6">
                  <c:v>december</c:v>
                </c:pt>
                <c:pt idx="7">
                  <c:v>január</c:v>
                </c:pt>
                <c:pt idx="8">
                  <c:v>február</c:v>
                </c:pt>
                <c:pt idx="9">
                  <c:v>marec</c:v>
                </c:pt>
                <c:pt idx="10">
                  <c:v>apríl</c:v>
                </c:pt>
                <c:pt idx="11">
                  <c:v>máj</c:v>
                </c:pt>
              </c:strCache>
            </c:strRef>
          </c:cat>
          <c:val>
            <c:numRef>
              <c:f>'SOU-m1'!$F$231:$F$242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6821157"/>
        <c:axId val="17172686"/>
      </c:lineChart>
      <c:catAx>
        <c:axId val="1682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172686"/>
        <c:crosses val="autoZero"/>
        <c:auto val="1"/>
        <c:lblOffset val="100"/>
        <c:noMultiLvlLbl val="0"/>
      </c:catAx>
      <c:valAx>
        <c:axId val="1717268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8211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025"/>
          <c:y val="0.6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Vývoj miery nezamestnanosti absolventov SOU-m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8125"/>
          <c:w val="0.953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'SOU-m1'!$A$178:$A$189</c:f>
              <c:strCache/>
            </c:strRef>
          </c:cat>
          <c:val>
            <c:numRef>
              <c:f>'SOU-m1'!$J$178:$J$189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0336447"/>
        <c:axId val="48810296"/>
      </c:barChart>
      <c:catAx>
        <c:axId val="20336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810296"/>
        <c:crosses val="autoZero"/>
        <c:auto val="1"/>
        <c:lblOffset val="100"/>
        <c:noMultiLvlLbl val="0"/>
      </c:catAx>
      <c:valAx>
        <c:axId val="48810296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336447"/>
        <c:crossesAt val="1"/>
        <c:crossBetween val="between"/>
        <c:dispUnits/>
        <c:majorUnit val="0.03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Priemerná doba nezamestnanosti absolventov SOU-m
v rokoch 2003 až 2007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2525"/>
          <c:w val="0.78325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'SOU-m1'!$B$134</c:f>
              <c:strCache>
                <c:ptCount val="1"/>
                <c:pt idx="0">
                  <c:v>máj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'SOU-m1'!$A$135:$A$139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'SOU-m1'!$B$135:$B$139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'SOU-m1'!$C$134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'SOU-m1'!$A$135:$A$139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'SOU-m1'!$C$135:$C$138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639481"/>
        <c:axId val="61319874"/>
      </c:barChart>
      <c:catAx>
        <c:axId val="3663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319874"/>
        <c:crosses val="autoZero"/>
        <c:auto val="1"/>
        <c:lblOffset val="100"/>
        <c:noMultiLvlLbl val="0"/>
      </c:catAx>
      <c:valAx>
        <c:axId val="61319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mesiace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6394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53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Vývoj nezamestnaných absolventov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5"/>
          <c:w val="0.7547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'NA celkove'!$H$59</c:f>
              <c:strCache>
                <c:ptCount val="1"/>
                <c:pt idx="0">
                  <c:v>Absolventi VŠ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'NA celkove'!$A$60:$A$71</c:f>
              <c:strCache/>
            </c:strRef>
          </c:cat>
          <c:val>
            <c:numRef>
              <c:f>'NA celkove'!$H$60:$H$71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'NA celkove'!$E$59</c:f>
              <c:strCache>
                <c:ptCount val="1"/>
                <c:pt idx="0">
                  <c:v>Absolventi SOŠ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'NA celkove'!$A$60:$A$71</c:f>
              <c:strCache/>
            </c:strRef>
          </c:cat>
          <c:val>
            <c:numRef>
              <c:f>'NA celkove'!$E$60:$E$71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'NA celkove'!$D$59</c:f>
              <c:strCache>
                <c:ptCount val="1"/>
                <c:pt idx="0">
                  <c:v>Absolventi G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'NA celkove'!$A$60:$A$71</c:f>
              <c:strCache/>
            </c:strRef>
          </c:cat>
          <c:val>
            <c:numRef>
              <c:f>'NA celkove'!$D$60:$D$71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'NA celkove'!$C$59</c:f>
              <c:strCache>
                <c:ptCount val="1"/>
                <c:pt idx="0">
                  <c:v>Absolventi SOU (s maturitou)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'NA celkove'!$A$60:$A$71</c:f>
              <c:strCache/>
            </c:strRef>
          </c:cat>
          <c:val>
            <c:numRef>
              <c:f>'NA celkove'!$C$60:$C$71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'NA celkove'!$B$59</c:f>
              <c:strCache>
                <c:ptCount val="1"/>
                <c:pt idx="0">
                  <c:v>Absolventi SŠ (bez maturity)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 celkove'!$A$60:$A$71</c:f>
              <c:strCache/>
            </c:strRef>
          </c:cat>
          <c:val>
            <c:numRef>
              <c:f>'NA celkove'!$B$60:$B$71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5203765"/>
        <c:axId val="48398430"/>
      </c:lineChart>
      <c:catAx>
        <c:axId val="352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28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398430"/>
        <c:crosses val="autoZero"/>
        <c:auto val="1"/>
        <c:lblOffset val="100"/>
        <c:noMultiLvlLbl val="0"/>
      </c:catAx>
      <c:valAx>
        <c:axId val="4839843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203765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75"/>
          <c:y val="0.2"/>
          <c:w val="0.23"/>
          <c:h val="0.63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Porovnanie mier nezamestnanosti
absolventov SOU s maturitou
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v rokoch 2003 až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515"/>
          <c:w val="0.958"/>
          <c:h val="0.72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'SOU-m2'!$F$60</c:f>
              <c:strCache>
                <c:ptCount val="1"/>
                <c:pt idx="0">
                  <c:v>AMN(Umat) 2006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('SOU-m2'!$B$61,'SOU-m2'!$B$74,'SOU-m2'!$B$76,'SOU-m2'!$B$78)</c:f>
              <c:strCache/>
            </c:strRef>
          </c:cat>
          <c:val>
            <c:numRef>
              <c:f>('SOU-m2'!$F$61,'SOU-m2'!$F$74,'SOU-m2'!$F$76,'SOU-m2'!$F$78)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1"/>
          <c:tx>
            <c:strRef>
              <c:f>'SOU-m2'!$E$60</c:f>
              <c:strCache>
                <c:ptCount val="1"/>
                <c:pt idx="0">
                  <c:v>AMN(Umat) 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('SOU-m2'!$B$61,'SOU-m2'!$B$74,'SOU-m2'!$B$76,'SOU-m2'!$B$78)</c:f>
              <c:strCache/>
            </c:strRef>
          </c:cat>
          <c:val>
            <c:numRef>
              <c:f>('SOU-m2'!$E$61,'SOU-m2'!$E$74,'SOU-m2'!$E$76,'SOU-m2'!$E$78)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2"/>
          <c:tx>
            <c:strRef>
              <c:f>'SOU-m2'!$D$60</c:f>
              <c:strCache>
                <c:ptCount val="1"/>
                <c:pt idx="0">
                  <c:v>AMN(Umat) 2004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('SOU-m2'!$B$61,'SOU-m2'!$B$74,'SOU-m2'!$B$76,'SOU-m2'!$B$78)</c:f>
              <c:strCache/>
            </c:strRef>
          </c:cat>
          <c:val>
            <c:numRef>
              <c:f>('SOU-m2'!$D$61,'SOU-m2'!$D$74,'SOU-m2'!$D$76,'SOU-m2'!$D$78)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3"/>
          <c:tx>
            <c:strRef>
              <c:f>'SOU-m2'!$C$60</c:f>
              <c:strCache>
                <c:ptCount val="1"/>
                <c:pt idx="0">
                  <c:v>AMN(Umat) 2003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('SOU-m2'!$B$61,'SOU-m2'!$B$74,'SOU-m2'!$B$76,'SOU-m2'!$B$78)</c:f>
              <c:strCache/>
            </c:strRef>
          </c:cat>
          <c:val>
            <c:numRef>
              <c:f>('SOU-m2'!$C$61,'SOU-m2'!$C$74,'SOU-m2'!$C$76,'SOU-m2'!$C$78)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007955"/>
        <c:axId val="853868"/>
      </c:barChart>
      <c:catAx>
        <c:axId val="15007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53868"/>
        <c:crosses val="autoZero"/>
        <c:auto val="1"/>
        <c:lblOffset val="100"/>
        <c:noMultiLvlLbl val="0"/>
      </c:catAx>
      <c:valAx>
        <c:axId val="853868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0079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32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Absorpcia nezamestnaných 
absolventov SŠ bez maturity podľa krajov SR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47"/>
          <c:w val="0.953"/>
          <c:h val="0.803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CFFCC"/>
              </a:solidFill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G!$B$12:$J$12</c:f>
              <c:strCache>
                <c:ptCount val="9"/>
                <c:pt idx="0">
                  <c:v>Bratislavský kraj</c:v>
                </c:pt>
                <c:pt idx="1">
                  <c:v>Trnavský kraj</c:v>
                </c:pt>
                <c:pt idx="2">
                  <c:v>Trenčiansky kraj</c:v>
                </c:pt>
                <c:pt idx="3">
                  <c:v>Nitriansky kraj</c:v>
                </c:pt>
                <c:pt idx="4">
                  <c:v>Žilinský kraj</c:v>
                </c:pt>
                <c:pt idx="5">
                  <c:v>Banskobystrický kraj</c:v>
                </c:pt>
                <c:pt idx="6">
                  <c:v>Prešovský kraj</c:v>
                </c:pt>
                <c:pt idx="7">
                  <c:v>Košický kraj</c:v>
                </c:pt>
                <c:pt idx="8">
                  <c:v>SR</c:v>
                </c:pt>
              </c:strCache>
            </c:strRef>
          </c:cat>
          <c:val>
            <c:numRef>
              <c:f>SŠ1!$B$27:$J$27</c:f>
              <c:numCache/>
            </c:numRef>
          </c:val>
        </c:ser>
        <c:axId val="7684813"/>
        <c:axId val="2054454"/>
      </c:barChart>
      <c:catAx>
        <c:axId val="7684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54454"/>
        <c:crosses val="autoZero"/>
        <c:auto val="1"/>
        <c:lblOffset val="100"/>
        <c:noMultiLvlLbl val="0"/>
      </c:catAx>
      <c:valAx>
        <c:axId val="2054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E"/>
                    <a:ea typeface="Arial CE"/>
                    <a:cs typeface="Arial CE"/>
                  </a:rPr>
                  <a:t>AB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76848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Mesačné prítoky nezamestnaných absolventov SŠ bez maturity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75"/>
          <c:w val="0.96525"/>
          <c:h val="0.846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G!$A$59:$A$70</c:f>
              <c:strCache>
                <c:ptCount val="12"/>
                <c:pt idx="0">
                  <c:v> 06/06</c:v>
                </c:pt>
                <c:pt idx="1">
                  <c:v> 07/06</c:v>
                </c:pt>
                <c:pt idx="2">
                  <c:v> 08/06</c:v>
                </c:pt>
                <c:pt idx="3">
                  <c:v> 09/06</c:v>
                </c:pt>
                <c:pt idx="4">
                  <c:v> 10/06</c:v>
                </c:pt>
                <c:pt idx="5">
                  <c:v> 11/06</c:v>
                </c:pt>
                <c:pt idx="6">
                  <c:v> 12/06</c:v>
                </c:pt>
                <c:pt idx="7">
                  <c:v> 01/07</c:v>
                </c:pt>
                <c:pt idx="8">
                  <c:v> 02/07</c:v>
                </c:pt>
                <c:pt idx="9">
                  <c:v> 03/07</c:v>
                </c:pt>
                <c:pt idx="10">
                  <c:v> 04/07</c:v>
                </c:pt>
                <c:pt idx="11">
                  <c:v> 05/07</c:v>
                </c:pt>
              </c:strCache>
            </c:strRef>
          </c:cat>
          <c:val>
            <c:numRef>
              <c:f>SŠ1!$J$59:$J$70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8490087"/>
        <c:axId val="32193056"/>
      </c:barChart>
      <c:catAx>
        <c:axId val="1849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193056"/>
        <c:crosses val="autoZero"/>
        <c:auto val="1"/>
        <c:lblOffset val="100"/>
        <c:noMultiLvlLbl val="0"/>
      </c:catAx>
      <c:valAx>
        <c:axId val="3219305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8490087"/>
        <c:crossesAt val="1"/>
        <c:crossBetween val="between"/>
        <c:dispUnits/>
        <c:majorUnit val="1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Mesačné úbytky nezamestnaných absolventov SŠ bez maturity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"/>
          <c:w val="0.966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G!$A$80:$A$90</c:f>
              <c:strCache>
                <c:ptCount val="11"/>
                <c:pt idx="0">
                  <c:v> 07/06</c:v>
                </c:pt>
                <c:pt idx="1">
                  <c:v> 08/06</c:v>
                </c:pt>
                <c:pt idx="2">
                  <c:v> 09/06</c:v>
                </c:pt>
                <c:pt idx="3">
                  <c:v> 10/06</c:v>
                </c:pt>
                <c:pt idx="4">
                  <c:v> 11/06</c:v>
                </c:pt>
                <c:pt idx="5">
                  <c:v> 12/06</c:v>
                </c:pt>
                <c:pt idx="6">
                  <c:v> 01/07</c:v>
                </c:pt>
                <c:pt idx="7">
                  <c:v> 02/07</c:v>
                </c:pt>
                <c:pt idx="8">
                  <c:v> 03/07</c:v>
                </c:pt>
                <c:pt idx="9">
                  <c:v> 04/07</c:v>
                </c:pt>
                <c:pt idx="10">
                  <c:v> 05/07</c:v>
                </c:pt>
              </c:strCache>
            </c:strRef>
          </c:cat>
          <c:val>
            <c:numRef>
              <c:f>SŠ1!$J$81:$J$91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1302049"/>
        <c:axId val="57500714"/>
      </c:barChart>
      <c:catAx>
        <c:axId val="2130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500714"/>
        <c:crosses val="autoZero"/>
        <c:auto val="1"/>
        <c:lblOffset val="100"/>
        <c:noMultiLvlLbl val="0"/>
      </c:catAx>
      <c:valAx>
        <c:axId val="5750071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1302049"/>
        <c:crossesAt val="1"/>
        <c:crossBetween val="between"/>
        <c:dispUnits/>
        <c:majorUnit val="3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Vývoj miery nezamestnanosti absolventov SŠ bez maturity v rokoch 2003 až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25"/>
          <c:w val="0.979"/>
          <c:h val="0.8535"/>
        </c:manualLayout>
      </c:layout>
      <c:lineChart>
        <c:grouping val="standard"/>
        <c:varyColors val="0"/>
        <c:ser>
          <c:idx val="1"/>
          <c:order val="0"/>
          <c:tx>
            <c:strRef>
              <c:f>SŠ1!$C$232</c:f>
              <c:strCache>
                <c:ptCount val="1"/>
                <c:pt idx="0">
                  <c:v>2003/04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G!$B$229:$B$240</c:f>
              <c:strCache>
                <c:ptCount val="12"/>
                <c:pt idx="0">
                  <c:v>jún</c:v>
                </c:pt>
                <c:pt idx="1">
                  <c:v>júl</c:v>
                </c:pt>
                <c:pt idx="2">
                  <c:v>august</c:v>
                </c:pt>
                <c:pt idx="3">
                  <c:v>september</c:v>
                </c:pt>
                <c:pt idx="4">
                  <c:v>október</c:v>
                </c:pt>
                <c:pt idx="5">
                  <c:v>november</c:v>
                </c:pt>
                <c:pt idx="6">
                  <c:v>december</c:v>
                </c:pt>
                <c:pt idx="7">
                  <c:v>január</c:v>
                </c:pt>
                <c:pt idx="8">
                  <c:v>február</c:v>
                </c:pt>
                <c:pt idx="9">
                  <c:v>marec</c:v>
                </c:pt>
                <c:pt idx="10">
                  <c:v>apríl</c:v>
                </c:pt>
                <c:pt idx="11">
                  <c:v>máj</c:v>
                </c:pt>
              </c:strCache>
            </c:strRef>
          </c:cat>
          <c:val>
            <c:numRef>
              <c:f>SŠ1!$C$233:$C$244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SŠ1!$D$232</c:f>
              <c:strCache>
                <c:ptCount val="1"/>
                <c:pt idx="0">
                  <c:v>2004/05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G!$B$229:$B$240</c:f>
              <c:strCache>
                <c:ptCount val="12"/>
                <c:pt idx="0">
                  <c:v>jún</c:v>
                </c:pt>
                <c:pt idx="1">
                  <c:v>júl</c:v>
                </c:pt>
                <c:pt idx="2">
                  <c:v>august</c:v>
                </c:pt>
                <c:pt idx="3">
                  <c:v>september</c:v>
                </c:pt>
                <c:pt idx="4">
                  <c:v>október</c:v>
                </c:pt>
                <c:pt idx="5">
                  <c:v>november</c:v>
                </c:pt>
                <c:pt idx="6">
                  <c:v>december</c:v>
                </c:pt>
                <c:pt idx="7">
                  <c:v>január</c:v>
                </c:pt>
                <c:pt idx="8">
                  <c:v>február</c:v>
                </c:pt>
                <c:pt idx="9">
                  <c:v>marec</c:v>
                </c:pt>
                <c:pt idx="10">
                  <c:v>apríl</c:v>
                </c:pt>
                <c:pt idx="11">
                  <c:v>máj</c:v>
                </c:pt>
              </c:strCache>
            </c:strRef>
          </c:cat>
          <c:val>
            <c:numRef>
              <c:f>SŠ1!$D$233:$D$244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SŠ1!$E$232</c:f>
              <c:strCache>
                <c:ptCount val="1"/>
                <c:pt idx="0">
                  <c:v>2005/06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G!$B$229:$B$240</c:f>
              <c:strCache>
                <c:ptCount val="12"/>
                <c:pt idx="0">
                  <c:v>jún</c:v>
                </c:pt>
                <c:pt idx="1">
                  <c:v>júl</c:v>
                </c:pt>
                <c:pt idx="2">
                  <c:v>august</c:v>
                </c:pt>
                <c:pt idx="3">
                  <c:v>september</c:v>
                </c:pt>
                <c:pt idx="4">
                  <c:v>október</c:v>
                </c:pt>
                <c:pt idx="5">
                  <c:v>november</c:v>
                </c:pt>
                <c:pt idx="6">
                  <c:v>december</c:v>
                </c:pt>
                <c:pt idx="7">
                  <c:v>január</c:v>
                </c:pt>
                <c:pt idx="8">
                  <c:v>február</c:v>
                </c:pt>
                <c:pt idx="9">
                  <c:v>marec</c:v>
                </c:pt>
                <c:pt idx="10">
                  <c:v>apríl</c:v>
                </c:pt>
                <c:pt idx="11">
                  <c:v>máj</c:v>
                </c:pt>
              </c:strCache>
            </c:strRef>
          </c:cat>
          <c:val>
            <c:numRef>
              <c:f>SŠ1!$E$233:$E$244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SŠ1!$F$232</c:f>
              <c:strCache>
                <c:ptCount val="1"/>
                <c:pt idx="0">
                  <c:v>2006/07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G!$B$229:$B$240</c:f>
              <c:strCache>
                <c:ptCount val="12"/>
                <c:pt idx="0">
                  <c:v>jún</c:v>
                </c:pt>
                <c:pt idx="1">
                  <c:v>júl</c:v>
                </c:pt>
                <c:pt idx="2">
                  <c:v>august</c:v>
                </c:pt>
                <c:pt idx="3">
                  <c:v>september</c:v>
                </c:pt>
                <c:pt idx="4">
                  <c:v>október</c:v>
                </c:pt>
                <c:pt idx="5">
                  <c:v>november</c:v>
                </c:pt>
                <c:pt idx="6">
                  <c:v>december</c:v>
                </c:pt>
                <c:pt idx="7">
                  <c:v>január</c:v>
                </c:pt>
                <c:pt idx="8">
                  <c:v>február</c:v>
                </c:pt>
                <c:pt idx="9">
                  <c:v>marec</c:v>
                </c:pt>
                <c:pt idx="10">
                  <c:v>apríl</c:v>
                </c:pt>
                <c:pt idx="11">
                  <c:v>máj</c:v>
                </c:pt>
              </c:strCache>
            </c:strRef>
          </c:cat>
          <c:val>
            <c:numRef>
              <c:f>SŠ1!$F$233:$F$244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7744379"/>
        <c:axId val="27046228"/>
      </c:lineChart>
      <c:catAx>
        <c:axId val="47744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046228"/>
        <c:crosses val="autoZero"/>
        <c:auto val="1"/>
        <c:lblOffset val="100"/>
        <c:noMultiLvlLbl val="0"/>
      </c:catAx>
      <c:valAx>
        <c:axId val="2704622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7443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75"/>
          <c:y val="0.60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Vývoj miery nezamestnanosti absolventov 
SŠ bez maturity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245"/>
          <c:w val="0.95325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SŠ1!$A$178:$A$189</c:f>
              <c:strCache/>
            </c:strRef>
          </c:cat>
          <c:val>
            <c:numRef>
              <c:f>SŠ1!$J$178:$J$189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2089461"/>
        <c:axId val="43260830"/>
      </c:barChart>
      <c:catAx>
        <c:axId val="420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260830"/>
        <c:crosses val="autoZero"/>
        <c:auto val="1"/>
        <c:lblOffset val="100"/>
        <c:noMultiLvlLbl val="0"/>
      </c:catAx>
      <c:valAx>
        <c:axId val="43260830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0894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Priemerná doba nezamestnanosti absolventov SŠ
 bez maturity
v rokoch 2003 až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8725"/>
          <c:w val="0.72875"/>
          <c:h val="0.7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SŠ1!$B$135</c:f>
              <c:strCache>
                <c:ptCount val="1"/>
                <c:pt idx="0">
                  <c:v>máj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SŠ1!$A$136:$A$140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SŠ1!$B$136:$B$140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SŠ1!$C$135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SŠ1!$A$136:$A$140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SŠ1!$C$136:$C$139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3803151"/>
        <c:axId val="14466312"/>
      </c:barChart>
      <c:catAx>
        <c:axId val="5380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66312"/>
        <c:crosses val="autoZero"/>
        <c:auto val="1"/>
        <c:lblOffset val="100"/>
        <c:noMultiLvlLbl val="0"/>
      </c:catAx>
      <c:valAx>
        <c:axId val="14466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mesiace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031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52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Porovnanie mier nezamestnanosti
absolventov SŠ bez maturity
 v rokoch 2003 až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5"/>
          <c:w val="0.91625"/>
          <c:h val="0.8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SŠ2!$F$58</c:f>
              <c:strCache>
                <c:ptCount val="1"/>
                <c:pt idx="0">
                  <c:v>AMN(bez mat)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(SŠ2!$B$59,SŠ2!$B$70,SŠ2!$B$72,SŠ2!$B$74,SŠ2!$B$76)</c:f>
              <c:strCache/>
            </c:strRef>
          </c:cat>
          <c:val>
            <c:numRef>
              <c:f>(SŠ2!$F$59,SŠ2!$F$70,SŠ2!$F$72,SŠ2!$F$74,SŠ2!$F$76)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SŠ2!$E$58</c:f>
              <c:strCache>
                <c:ptCount val="1"/>
                <c:pt idx="0">
                  <c:v>AMN(bez mat)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(SŠ2!$B$59,SŠ2!$B$70,SŠ2!$B$72,SŠ2!$B$74,SŠ2!$B$76)</c:f>
              <c:strCache/>
            </c:strRef>
          </c:cat>
          <c:val>
            <c:numRef>
              <c:f>(SŠ2!$E$59,SŠ2!$E$70,SŠ2!$E$72,SŠ2!$E$74,SŠ2!$E$76)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SŠ2!$D$58</c:f>
              <c:strCache>
                <c:ptCount val="1"/>
                <c:pt idx="0">
                  <c:v>AMN(bez mat)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(SŠ2!$B$59,SŠ2!$B$70,SŠ2!$B$72,SŠ2!$B$74,SŠ2!$B$76)</c:f>
              <c:strCache/>
            </c:strRef>
          </c:cat>
          <c:val>
            <c:numRef>
              <c:f>(SŠ2!$D$59,SŠ2!$D$70,SŠ2!$D$72,SŠ2!$D$74,SŠ2!$D$76)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3"/>
          <c:tx>
            <c:strRef>
              <c:f>SŠ2!$C$58</c:f>
              <c:strCache>
                <c:ptCount val="1"/>
                <c:pt idx="0">
                  <c:v>AMN(bez mat)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(SŠ2!$B$59,SŠ2!$B$70,SŠ2!$B$72,SŠ2!$B$74,SŠ2!$B$76)</c:f>
              <c:strCache/>
            </c:strRef>
          </c:cat>
          <c:val>
            <c:numRef>
              <c:f>(SŠ2!$C$59,SŠ2!$C$70,SŠ2!$C$72,SŠ2!$C$74,SŠ2!$C$76)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3087945"/>
        <c:axId val="30920594"/>
      </c:barChart>
      <c:catAx>
        <c:axId val="63087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920594"/>
        <c:crosses val="autoZero"/>
        <c:auto val="1"/>
        <c:lblOffset val="100"/>
        <c:noMultiLvlLbl val="0"/>
      </c:catAx>
      <c:valAx>
        <c:axId val="30920594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630879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55"/>
          <c:y val="0.39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Štruktúra nezamestnaných absolventov 
podľa druhu ŠŠ 
</a:t>
            </a:r>
            <a:r>
              <a:rPr lang="en-US" cap="none" sz="1000" b="0" i="0" u="none" baseline="0"/>
              <a:t>(september 2006)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304"/>
          <c:w val="0.602"/>
          <c:h val="0.546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SŠŠ1!$A$15:$A$19</c:f>
              <c:strCache/>
            </c:strRef>
          </c:cat>
          <c:val>
            <c:numRef>
              <c:f>SŠŠ1!$J$15:$J$19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Miera nezamestnanosti absolventov ŠŠ 
</a:t>
            </a:r>
            <a:r>
              <a:rPr lang="en-US" cap="none" sz="950" b="0" i="0" u="none" baseline="0"/>
              <a:t>(september 2006)</a:t>
            </a:r>
          </a:p>
        </c:rich>
      </c:tx>
      <c:layout>
        <c:manualLayout>
          <c:xMode val="factor"/>
          <c:yMode val="factor"/>
          <c:x val="0.0025"/>
          <c:y val="-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18575"/>
          <c:w val="0.95275"/>
          <c:h val="0.785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SŠŠ1!$A$121:$A$126</c:f>
              <c:strCache/>
            </c:strRef>
          </c:cat>
          <c:val>
            <c:numRef>
              <c:f>SŠŠ1!$D$121:$D$126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9849891"/>
        <c:axId val="21540156"/>
      </c:bar3DChart>
      <c:catAx>
        <c:axId val="984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540156"/>
        <c:crosses val="autoZero"/>
        <c:auto val="1"/>
        <c:lblOffset val="100"/>
        <c:noMultiLvlLbl val="0"/>
      </c:catAx>
      <c:valAx>
        <c:axId val="2154015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84989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Vývoj mesačných prítokov 
nezamestnaných absolventov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5"/>
          <c:w val="0.9597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'NA celkove'!$H$121</c:f>
              <c:strCache>
                <c:ptCount val="1"/>
                <c:pt idx="0">
                  <c:v>Absolventi VŠ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'NA celkove'!$A$122:$A$133</c:f>
              <c:strCache/>
            </c:strRef>
          </c:cat>
          <c:val>
            <c:numRef>
              <c:f>'NA celkove'!$H$122:$H$133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'NA celkove'!$E$121</c:f>
              <c:strCache>
                <c:ptCount val="1"/>
                <c:pt idx="0">
                  <c:v>Absolventi SOŠ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'NA celkove'!$A$122:$A$133</c:f>
              <c:strCache/>
            </c:strRef>
          </c:cat>
          <c:val>
            <c:numRef>
              <c:f>'NA celkove'!$E$122:$E$133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'NA celkove'!$D$121</c:f>
              <c:strCache>
                <c:ptCount val="1"/>
                <c:pt idx="0">
                  <c:v>Absolventi 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'NA celkove'!$A$122:$A$133</c:f>
              <c:strCache/>
            </c:strRef>
          </c:cat>
          <c:val>
            <c:numRef>
              <c:f>'NA celkove'!$D$122:$D$133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'NA celkove'!$C$121</c:f>
              <c:strCache>
                <c:ptCount val="1"/>
                <c:pt idx="0">
                  <c:v>Absolventi SOU (s maturitou)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'NA celkove'!$A$122:$A$133</c:f>
              <c:strCache/>
            </c:strRef>
          </c:cat>
          <c:val>
            <c:numRef>
              <c:f>'NA celkove'!$C$122:$C$133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'NA celkove'!$B$121</c:f>
              <c:strCache>
                <c:ptCount val="1"/>
                <c:pt idx="0">
                  <c:v>Absolventi SŠ (bez maturity)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'NA celkove'!$A$122:$A$133</c:f>
              <c:strCache/>
            </c:strRef>
          </c:cat>
          <c:val>
            <c:numRef>
              <c:f>'NA celkove'!$B$122:$B$133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2932687"/>
        <c:axId val="27958728"/>
      </c:lineChart>
      <c:catAx>
        <c:axId val="3293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958728"/>
        <c:crosses val="autoZero"/>
        <c:auto val="1"/>
        <c:lblOffset val="100"/>
        <c:noMultiLvlLbl val="0"/>
      </c:catAx>
      <c:valAx>
        <c:axId val="2795872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932687"/>
        <c:crossesAt val="1"/>
        <c:crossBetween val="midCat"/>
        <c:dispUnits/>
        <c:majorUnit val="1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22525"/>
          <c:w val="0.30325"/>
          <c:h val="0.39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Miera nezamestnanosti absolventov ŠŠ podľa krajov 
</a:t>
            </a:r>
            <a:r>
              <a:rPr lang="en-US" cap="none" sz="875" b="0" i="0" u="none" baseline="0"/>
              <a:t>(september 2006)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SŠŠ1!$B$160:$J$160</c:f>
              <c:strCache/>
            </c:strRef>
          </c:cat>
          <c:val>
            <c:numRef>
              <c:f>SŠŠ1!$B$163:$J$163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59643677"/>
        <c:axId val="67031046"/>
      </c:bar3DChart>
      <c:catAx>
        <c:axId val="59643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7031046"/>
        <c:crosses val="autoZero"/>
        <c:auto val="1"/>
        <c:lblOffset val="100"/>
        <c:noMultiLvlLbl val="0"/>
      </c:catAx>
      <c:valAx>
        <c:axId val="67031046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5964367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Štruktúra nezamestnaných absolventov 
podľa dosiahnutého stupňa vzdelania
</a:t>
            </a:r>
            <a:r>
              <a:rPr lang="en-US" cap="none" sz="825" b="0" i="0" u="none" baseline="0">
                <a:latin typeface="Arial CE"/>
                <a:ea typeface="Arial CE"/>
                <a:cs typeface="Arial CE"/>
              </a:rPr>
              <a:t>(september 2006)</a:t>
            </a: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
</a:t>
            </a:r>
          </a:p>
        </c:rich>
      </c:tx>
      <c:layout>
        <c:manualLayout>
          <c:xMode val="factor"/>
          <c:yMode val="factor"/>
          <c:x val="0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25"/>
          <c:w val="0.984"/>
          <c:h val="0.84675"/>
        </c:manualLayout>
      </c:layout>
      <c:barChart>
        <c:barDir val="bar"/>
        <c:grouping val="clustered"/>
        <c:varyColors val="0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 celkove'!$B$282:$B$289</c:f>
              <c:strCache/>
            </c:strRef>
          </c:cat>
          <c:val>
            <c:numRef>
              <c:f>'NA celkove'!$G$282:$G$289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0301961"/>
        <c:axId val="50064466"/>
      </c:barChart>
      <c:catAx>
        <c:axId val="50301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064466"/>
        <c:crosses val="autoZero"/>
        <c:auto val="1"/>
        <c:lblOffset val="100"/>
        <c:noMultiLvlLbl val="0"/>
      </c:catAx>
      <c:valAx>
        <c:axId val="50064466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30196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Vývoj mesačných odtokov 
nezamestnaných absolventov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7505"/>
          <c:h val="0.838"/>
        </c:manualLayout>
      </c:layout>
      <c:lineChart>
        <c:grouping val="standard"/>
        <c:varyColors val="0"/>
        <c:ser>
          <c:idx val="0"/>
          <c:order val="0"/>
          <c:tx>
            <c:strRef>
              <c:f>'NA celkove'!$H$175</c:f>
              <c:strCache>
                <c:ptCount val="1"/>
                <c:pt idx="0">
                  <c:v>Absolventi VŠ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'NA celkove'!$A$176:$A$186</c:f>
              <c:strCache/>
            </c:strRef>
          </c:cat>
          <c:val>
            <c:numRef>
              <c:f>'NA celkove'!$H$176:$H$186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'NA celkove'!$E$175</c:f>
              <c:strCache>
                <c:ptCount val="1"/>
                <c:pt idx="0">
                  <c:v>Absolventi SOŠ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'NA celkove'!$A$176:$A$186</c:f>
              <c:strCache/>
            </c:strRef>
          </c:cat>
          <c:val>
            <c:numRef>
              <c:f>'NA celkove'!$E$176:$E$186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'NA celkove'!$D$175</c:f>
              <c:strCache>
                <c:ptCount val="1"/>
                <c:pt idx="0">
                  <c:v>Absolventi 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'NA celkove'!$A$176:$A$186</c:f>
              <c:strCache/>
            </c:strRef>
          </c:cat>
          <c:val>
            <c:numRef>
              <c:f>'NA celkove'!$D$176:$D$186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'NA celkove'!$C$175</c:f>
              <c:strCache>
                <c:ptCount val="1"/>
                <c:pt idx="0">
                  <c:v>Absolventi SOU (s maturitou)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'NA celkove'!$A$176:$A$186</c:f>
              <c:strCache/>
            </c:strRef>
          </c:cat>
          <c:val>
            <c:numRef>
              <c:f>'NA celkove'!$C$176:$C$186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'NA celkove'!$B$175</c:f>
              <c:strCache>
                <c:ptCount val="1"/>
                <c:pt idx="0">
                  <c:v>Absolventi SŠ (bez maturity)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'NA celkove'!$A$176:$A$186</c:f>
              <c:strCache/>
            </c:strRef>
          </c:cat>
          <c:val>
            <c:numRef>
              <c:f>'NA celkove'!$B$176:$B$186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927011"/>
        <c:axId val="28689916"/>
      </c:lineChart>
      <c:catAx>
        <c:axId val="47927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689916"/>
        <c:crosses val="autoZero"/>
        <c:auto val="1"/>
        <c:lblOffset val="100"/>
        <c:noMultiLvlLbl val="0"/>
      </c:catAx>
      <c:valAx>
        <c:axId val="2868991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927011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.2665"/>
          <c:w val="0.22225"/>
          <c:h val="0.56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Štruktúra uchádzačov o zamestnanie 
podľa dosiahnutého vzdelania
</a:t>
            </a:r>
            <a:r>
              <a:rPr lang="en-US" cap="none" sz="825" b="0" i="0" u="none" baseline="0">
                <a:latin typeface="Arial CE"/>
                <a:ea typeface="Arial CE"/>
                <a:cs typeface="Arial CE"/>
              </a:rPr>
              <a:t>(september 2006)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"/>
          <c:w val="0.9165"/>
          <c:h val="0.84"/>
        </c:manualLayout>
      </c:layout>
      <c:barChart>
        <c:barDir val="bar"/>
        <c:grouping val="clustered"/>
        <c:varyColors val="0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 celkove'!$A$228:$A$237</c:f>
              <c:strCache/>
            </c:strRef>
          </c:cat>
          <c:val>
            <c:numRef>
              <c:f>'NA celkove'!$F$228:$F$237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6882653"/>
        <c:axId val="42181830"/>
      </c:barChart>
      <c:catAx>
        <c:axId val="56882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181830"/>
        <c:crosses val="autoZero"/>
        <c:auto val="1"/>
        <c:lblOffset val="100"/>
        <c:noMultiLvlLbl val="0"/>
      </c:catAx>
      <c:valAx>
        <c:axId val="42181830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88265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Vývoj miery evidovanej nezamestnanosti v SR 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325"/>
          <c:w val="0.949"/>
          <c:h val="0.866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 celkove'!$A$400:$A$411</c:f>
              <c:strCache/>
            </c:strRef>
          </c:cat>
          <c:val>
            <c:numRef>
              <c:f>'NA celkove'!$J$400:$J$411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4092151"/>
        <c:axId val="61285040"/>
      </c:bar3DChart>
      <c:catAx>
        <c:axId val="4409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285040"/>
        <c:crosses val="autoZero"/>
        <c:auto val="1"/>
        <c:lblOffset val="100"/>
        <c:noMultiLvlLbl val="0"/>
      </c:catAx>
      <c:valAx>
        <c:axId val="61285040"/>
        <c:scaling>
          <c:orientation val="minMax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09215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Vývoj celkovej absolventskej miery nezamestnanosti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475"/>
          <c:w val="0.749"/>
          <c:h val="0.85225"/>
        </c:manualLayout>
      </c:layout>
      <c:areaChart>
        <c:grouping val="standard"/>
        <c:varyColors val="0"/>
        <c:ser>
          <c:idx val="0"/>
          <c:order val="2"/>
          <c:tx>
            <c:strRef>
              <c:f>'NA celkove'!$I$444</c:f>
              <c:strCache>
                <c:ptCount val="1"/>
                <c:pt idx="0">
                  <c:v>Absolventi celkove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'NA celkove'!$A$445:$A$456</c:f>
              <c:strCache/>
            </c:strRef>
          </c:cat>
          <c:val>
            <c:numRef>
              <c:f>'NA celkove'!$I$445:$I$456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4694449"/>
        <c:axId val="65141178"/>
      </c:areaChart>
      <c:lineChart>
        <c:grouping val="standard"/>
        <c:varyColors val="0"/>
        <c:ser>
          <c:idx val="1"/>
          <c:order val="0"/>
          <c:tx>
            <c:strRef>
              <c:f>'NA celkove'!$F$444</c:f>
              <c:strCache>
                <c:ptCount val="1"/>
                <c:pt idx="0">
                  <c:v>Absolventi stredných škôl celkove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'NA celkove'!$A$445:$A$456</c:f>
              <c:strCache/>
            </c:strRef>
          </c:cat>
          <c:val>
            <c:numRef>
              <c:f>'NA celkove'!$F$445:$F$456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'NA celkove'!$H$444</c:f>
              <c:strCache>
                <c:ptCount val="1"/>
                <c:pt idx="0">
                  <c:v>Absolventi VŠ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'NA celkove'!$A$445:$A$456</c:f>
              <c:strCache/>
            </c:strRef>
          </c:cat>
          <c:val>
            <c:numRef>
              <c:f>'NA celkove'!$H$445:$H$456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4694449"/>
        <c:axId val="65141178"/>
      </c:lineChart>
      <c:catAx>
        <c:axId val="14694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141178"/>
        <c:crosses val="autoZero"/>
        <c:auto val="1"/>
        <c:lblOffset val="100"/>
        <c:noMultiLvlLbl val="0"/>
      </c:catAx>
      <c:valAx>
        <c:axId val="651411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694449"/>
        <c:crossesAt val="1"/>
        <c:crossBetween val="midCat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7975"/>
          <c:w val="0.228"/>
          <c:h val="0.40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38100</xdr:rowOff>
    </xdr:from>
    <xdr:to>
      <xdr:col>7</xdr:col>
      <xdr:colOff>733425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71525" y="38100"/>
          <a:ext cx="4400550" cy="609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Uplatnenie absolventov 
stredných škôl v praxi</a:t>
          </a:r>
        </a:p>
      </xdr:txBody>
    </xdr:sp>
    <xdr:clientData/>
  </xdr:twoCellAnchor>
  <xdr:twoCellAnchor>
    <xdr:from>
      <xdr:col>3</xdr:col>
      <xdr:colOff>628650</xdr:colOff>
      <xdr:row>53</xdr:row>
      <xdr:rowOff>38100</xdr:rowOff>
    </xdr:from>
    <xdr:to>
      <xdr:col>5</xdr:col>
      <xdr:colOff>28575</xdr:colOff>
      <xdr:row>55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324100" y="8620125"/>
          <a:ext cx="77152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Bratislava
2007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19050</xdr:rowOff>
    </xdr:from>
    <xdr:to>
      <xdr:col>7</xdr:col>
      <xdr:colOff>47625</xdr:colOff>
      <xdr:row>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28650" y="19050"/>
          <a:ext cx="401002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6. Nezamestnanosť absolventov 
špeciálnych škôl</a:t>
          </a:r>
        </a:p>
      </xdr:txBody>
    </xdr:sp>
    <xdr:clientData/>
  </xdr:twoCellAnchor>
  <xdr:twoCellAnchor>
    <xdr:from>
      <xdr:col>1</xdr:col>
      <xdr:colOff>9525</xdr:colOff>
      <xdr:row>59</xdr:row>
      <xdr:rowOff>0</xdr:rowOff>
    </xdr:from>
    <xdr:to>
      <xdr:col>7</xdr:col>
      <xdr:colOff>676275</xdr:colOff>
      <xdr:row>80</xdr:row>
      <xdr:rowOff>19050</xdr:rowOff>
    </xdr:to>
    <xdr:graphicFrame>
      <xdr:nvGraphicFramePr>
        <xdr:cNvPr id="2" name="Chart 2"/>
        <xdr:cNvGraphicFramePr/>
      </xdr:nvGraphicFramePr>
      <xdr:xfrm>
        <a:off x="609600" y="9801225"/>
        <a:ext cx="46577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132</xdr:row>
      <xdr:rowOff>0</xdr:rowOff>
    </xdr:from>
    <xdr:to>
      <xdr:col>7</xdr:col>
      <xdr:colOff>657225</xdr:colOff>
      <xdr:row>152</xdr:row>
      <xdr:rowOff>123825</xdr:rowOff>
    </xdr:to>
    <xdr:graphicFrame>
      <xdr:nvGraphicFramePr>
        <xdr:cNvPr id="3" name="Chart 3"/>
        <xdr:cNvGraphicFramePr/>
      </xdr:nvGraphicFramePr>
      <xdr:xfrm>
        <a:off x="609600" y="21745575"/>
        <a:ext cx="46386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172</xdr:row>
      <xdr:rowOff>0</xdr:rowOff>
    </xdr:from>
    <xdr:to>
      <xdr:col>8</xdr:col>
      <xdr:colOff>0</xdr:colOff>
      <xdr:row>200</xdr:row>
      <xdr:rowOff>19050</xdr:rowOff>
    </xdr:to>
    <xdr:graphicFrame>
      <xdr:nvGraphicFramePr>
        <xdr:cNvPr id="4" name="Chart 4"/>
        <xdr:cNvGraphicFramePr/>
      </xdr:nvGraphicFramePr>
      <xdr:xfrm>
        <a:off x="0" y="28555950"/>
        <a:ext cx="527685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7</xdr:col>
      <xdr:colOff>400050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200150" y="57150"/>
          <a:ext cx="3743325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1. Absolventi škôl 
a celková nezamestnanosť</a:t>
          </a:r>
        </a:p>
      </xdr:txBody>
    </xdr:sp>
    <xdr:clientData/>
  </xdr:twoCellAnchor>
  <xdr:twoCellAnchor>
    <xdr:from>
      <xdr:col>1</xdr:col>
      <xdr:colOff>9525</xdr:colOff>
      <xdr:row>34</xdr:row>
      <xdr:rowOff>19050</xdr:rowOff>
    </xdr:from>
    <xdr:to>
      <xdr:col>8</xdr:col>
      <xdr:colOff>9525</xdr:colOff>
      <xdr:row>54</xdr:row>
      <xdr:rowOff>0</xdr:rowOff>
    </xdr:to>
    <xdr:graphicFrame>
      <xdr:nvGraphicFramePr>
        <xdr:cNvPr id="2" name="Chart 3"/>
        <xdr:cNvGraphicFramePr/>
      </xdr:nvGraphicFramePr>
      <xdr:xfrm>
        <a:off x="485775" y="5829300"/>
        <a:ext cx="47720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355</xdr:row>
      <xdr:rowOff>0</xdr:rowOff>
    </xdr:from>
    <xdr:to>
      <xdr:col>8</xdr:col>
      <xdr:colOff>9525</xdr:colOff>
      <xdr:row>383</xdr:row>
      <xdr:rowOff>142875</xdr:rowOff>
    </xdr:to>
    <xdr:graphicFrame>
      <xdr:nvGraphicFramePr>
        <xdr:cNvPr id="3" name="Chart 5"/>
        <xdr:cNvGraphicFramePr/>
      </xdr:nvGraphicFramePr>
      <xdr:xfrm>
        <a:off x="466725" y="59064525"/>
        <a:ext cx="4791075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466725</xdr:colOff>
      <xdr:row>87</xdr:row>
      <xdr:rowOff>19050</xdr:rowOff>
    </xdr:from>
    <xdr:to>
      <xdr:col>8</xdr:col>
      <xdr:colOff>19050</xdr:colOff>
      <xdr:row>107</xdr:row>
      <xdr:rowOff>104775</xdr:rowOff>
    </xdr:to>
    <xdr:graphicFrame>
      <xdr:nvGraphicFramePr>
        <xdr:cNvPr id="4" name="Chart 7"/>
        <xdr:cNvGraphicFramePr/>
      </xdr:nvGraphicFramePr>
      <xdr:xfrm>
        <a:off x="466725" y="14820900"/>
        <a:ext cx="480060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466725</xdr:colOff>
      <xdr:row>139</xdr:row>
      <xdr:rowOff>152400</xdr:rowOff>
    </xdr:from>
    <xdr:to>
      <xdr:col>7</xdr:col>
      <xdr:colOff>695325</xdr:colOff>
      <xdr:row>161</xdr:row>
      <xdr:rowOff>142875</xdr:rowOff>
    </xdr:to>
    <xdr:graphicFrame>
      <xdr:nvGraphicFramePr>
        <xdr:cNvPr id="5" name="Chart 8"/>
        <xdr:cNvGraphicFramePr/>
      </xdr:nvGraphicFramePr>
      <xdr:xfrm>
        <a:off x="466725" y="23783925"/>
        <a:ext cx="477202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457200</xdr:colOff>
      <xdr:row>298</xdr:row>
      <xdr:rowOff>0</xdr:rowOff>
    </xdr:from>
    <xdr:to>
      <xdr:col>9</xdr:col>
      <xdr:colOff>19050</xdr:colOff>
      <xdr:row>327</xdr:row>
      <xdr:rowOff>114300</xdr:rowOff>
    </xdr:to>
    <xdr:graphicFrame>
      <xdr:nvGraphicFramePr>
        <xdr:cNvPr id="6" name="Chart 11"/>
        <xdr:cNvGraphicFramePr/>
      </xdr:nvGraphicFramePr>
      <xdr:xfrm>
        <a:off x="457200" y="49787175"/>
        <a:ext cx="5476875" cy="4810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457200</xdr:colOff>
      <xdr:row>194</xdr:row>
      <xdr:rowOff>9525</xdr:rowOff>
    </xdr:from>
    <xdr:to>
      <xdr:col>7</xdr:col>
      <xdr:colOff>685800</xdr:colOff>
      <xdr:row>216</xdr:row>
      <xdr:rowOff>0</xdr:rowOff>
    </xdr:to>
    <xdr:graphicFrame>
      <xdr:nvGraphicFramePr>
        <xdr:cNvPr id="7" name="Chart 14"/>
        <xdr:cNvGraphicFramePr/>
      </xdr:nvGraphicFramePr>
      <xdr:xfrm>
        <a:off x="457200" y="32956500"/>
        <a:ext cx="4772025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244</xdr:row>
      <xdr:rowOff>9525</xdr:rowOff>
    </xdr:from>
    <xdr:to>
      <xdr:col>9</xdr:col>
      <xdr:colOff>9525</xdr:colOff>
      <xdr:row>271</xdr:row>
      <xdr:rowOff>123825</xdr:rowOff>
    </xdr:to>
    <xdr:graphicFrame>
      <xdr:nvGraphicFramePr>
        <xdr:cNvPr id="8" name="Chart 15"/>
        <xdr:cNvGraphicFramePr/>
      </xdr:nvGraphicFramePr>
      <xdr:xfrm>
        <a:off x="476250" y="41071800"/>
        <a:ext cx="5448300" cy="4486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419</xdr:row>
      <xdr:rowOff>9525</xdr:rowOff>
    </xdr:from>
    <xdr:to>
      <xdr:col>8</xdr:col>
      <xdr:colOff>9525</xdr:colOff>
      <xdr:row>439</xdr:row>
      <xdr:rowOff>0</xdr:rowOff>
    </xdr:to>
    <xdr:graphicFrame>
      <xdr:nvGraphicFramePr>
        <xdr:cNvPr id="9" name="Chart 16"/>
        <xdr:cNvGraphicFramePr/>
      </xdr:nvGraphicFramePr>
      <xdr:xfrm>
        <a:off x="476250" y="69542025"/>
        <a:ext cx="4781550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472</xdr:row>
      <xdr:rowOff>19050</xdr:rowOff>
    </xdr:from>
    <xdr:to>
      <xdr:col>8</xdr:col>
      <xdr:colOff>19050</xdr:colOff>
      <xdr:row>492</xdr:row>
      <xdr:rowOff>152400</xdr:rowOff>
    </xdr:to>
    <xdr:graphicFrame>
      <xdr:nvGraphicFramePr>
        <xdr:cNvPr id="10" name="Chart 17"/>
        <xdr:cNvGraphicFramePr/>
      </xdr:nvGraphicFramePr>
      <xdr:xfrm>
        <a:off x="476250" y="78543150"/>
        <a:ext cx="4791075" cy="3371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447675</xdr:colOff>
      <xdr:row>553</xdr:row>
      <xdr:rowOff>9525</xdr:rowOff>
    </xdr:from>
    <xdr:to>
      <xdr:col>8</xdr:col>
      <xdr:colOff>638175</xdr:colOff>
      <xdr:row>578</xdr:row>
      <xdr:rowOff>9525</xdr:rowOff>
    </xdr:to>
    <xdr:graphicFrame>
      <xdr:nvGraphicFramePr>
        <xdr:cNvPr id="11" name="Chart 24"/>
        <xdr:cNvGraphicFramePr/>
      </xdr:nvGraphicFramePr>
      <xdr:xfrm>
        <a:off x="447675" y="91744800"/>
        <a:ext cx="5438775" cy="4048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57150</xdr:rowOff>
    </xdr:from>
    <xdr:to>
      <xdr:col>7</xdr:col>
      <xdr:colOff>123825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314450" y="57150"/>
          <a:ext cx="341947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2. Nezamestnanosť absolventov 
gymnázií</a:t>
          </a:r>
        </a:p>
      </xdr:txBody>
    </xdr:sp>
    <xdr:clientData/>
  </xdr:twoCellAnchor>
  <xdr:twoCellAnchor>
    <xdr:from>
      <xdr:col>0</xdr:col>
      <xdr:colOff>495300</xdr:colOff>
      <xdr:row>33</xdr:row>
      <xdr:rowOff>19050</xdr:rowOff>
    </xdr:from>
    <xdr:to>
      <xdr:col>7</xdr:col>
      <xdr:colOff>657225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495300" y="5514975"/>
        <a:ext cx="47720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4</xdr:col>
      <xdr:colOff>619125</xdr:colOff>
      <xdr:row>109</xdr:row>
      <xdr:rowOff>152400</xdr:rowOff>
    </xdr:to>
    <xdr:graphicFrame>
      <xdr:nvGraphicFramePr>
        <xdr:cNvPr id="3" name="Chart 5"/>
        <xdr:cNvGraphicFramePr/>
      </xdr:nvGraphicFramePr>
      <xdr:xfrm>
        <a:off x="0" y="15459075"/>
        <a:ext cx="3228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93</xdr:row>
      <xdr:rowOff>0</xdr:rowOff>
    </xdr:from>
    <xdr:to>
      <xdr:col>9</xdr:col>
      <xdr:colOff>657225</xdr:colOff>
      <xdr:row>110</xdr:row>
      <xdr:rowOff>0</xdr:rowOff>
    </xdr:to>
    <xdr:graphicFrame>
      <xdr:nvGraphicFramePr>
        <xdr:cNvPr id="4" name="Chart 6"/>
        <xdr:cNvGraphicFramePr/>
      </xdr:nvGraphicFramePr>
      <xdr:xfrm>
        <a:off x="3286125" y="15459075"/>
        <a:ext cx="33147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253</xdr:row>
      <xdr:rowOff>9525</xdr:rowOff>
    </xdr:from>
    <xdr:to>
      <xdr:col>8</xdr:col>
      <xdr:colOff>28575</xdr:colOff>
      <xdr:row>276</xdr:row>
      <xdr:rowOff>152400</xdr:rowOff>
    </xdr:to>
    <xdr:graphicFrame>
      <xdr:nvGraphicFramePr>
        <xdr:cNvPr id="5" name="Chart 8"/>
        <xdr:cNvGraphicFramePr/>
      </xdr:nvGraphicFramePr>
      <xdr:xfrm>
        <a:off x="504825" y="41548050"/>
        <a:ext cx="48006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199</xdr:row>
      <xdr:rowOff>9525</xdr:rowOff>
    </xdr:from>
    <xdr:to>
      <xdr:col>8</xdr:col>
      <xdr:colOff>9525</xdr:colOff>
      <xdr:row>220</xdr:row>
      <xdr:rowOff>142875</xdr:rowOff>
    </xdr:to>
    <xdr:graphicFrame>
      <xdr:nvGraphicFramePr>
        <xdr:cNvPr id="6" name="Chart 14"/>
        <xdr:cNvGraphicFramePr/>
      </xdr:nvGraphicFramePr>
      <xdr:xfrm>
        <a:off x="504825" y="32804100"/>
        <a:ext cx="4781550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145</xdr:row>
      <xdr:rowOff>28575</xdr:rowOff>
    </xdr:from>
    <xdr:to>
      <xdr:col>7</xdr:col>
      <xdr:colOff>647700</xdr:colOff>
      <xdr:row>165</xdr:row>
      <xdr:rowOff>133350</xdr:rowOff>
    </xdr:to>
    <xdr:graphicFrame>
      <xdr:nvGraphicFramePr>
        <xdr:cNvPr id="7" name="Chart 16"/>
        <xdr:cNvGraphicFramePr/>
      </xdr:nvGraphicFramePr>
      <xdr:xfrm>
        <a:off x="514350" y="23907750"/>
        <a:ext cx="4743450" cy="3343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47625</xdr:rowOff>
    </xdr:from>
    <xdr:to>
      <xdr:col>7</xdr:col>
      <xdr:colOff>238125</xdr:colOff>
      <xdr:row>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304925" y="47625"/>
          <a:ext cx="353377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3. Nezamestnanosť absolventov 
stredných odborných škôl</a:t>
          </a:r>
        </a:p>
      </xdr:txBody>
    </xdr:sp>
    <xdr:clientData/>
  </xdr:twoCellAnchor>
  <xdr:twoCellAnchor>
    <xdr:from>
      <xdr:col>1</xdr:col>
      <xdr:colOff>0</xdr:colOff>
      <xdr:row>32</xdr:row>
      <xdr:rowOff>19050</xdr:rowOff>
    </xdr:from>
    <xdr:to>
      <xdr:col>8</xdr:col>
      <xdr:colOff>0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504825" y="5353050"/>
        <a:ext cx="4762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92</xdr:row>
      <xdr:rowOff>19050</xdr:rowOff>
    </xdr:from>
    <xdr:to>
      <xdr:col>4</xdr:col>
      <xdr:colOff>619125</xdr:colOff>
      <xdr:row>109</xdr:row>
      <xdr:rowOff>133350</xdr:rowOff>
    </xdr:to>
    <xdr:graphicFrame>
      <xdr:nvGraphicFramePr>
        <xdr:cNvPr id="3" name="Chart 3"/>
        <xdr:cNvGraphicFramePr/>
      </xdr:nvGraphicFramePr>
      <xdr:xfrm>
        <a:off x="0" y="15316200"/>
        <a:ext cx="32194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92</xdr:row>
      <xdr:rowOff>28575</xdr:rowOff>
    </xdr:from>
    <xdr:to>
      <xdr:col>9</xdr:col>
      <xdr:colOff>657225</xdr:colOff>
      <xdr:row>109</xdr:row>
      <xdr:rowOff>133350</xdr:rowOff>
    </xdr:to>
    <xdr:graphicFrame>
      <xdr:nvGraphicFramePr>
        <xdr:cNvPr id="4" name="Chart 4"/>
        <xdr:cNvGraphicFramePr/>
      </xdr:nvGraphicFramePr>
      <xdr:xfrm>
        <a:off x="3276600" y="15325725"/>
        <a:ext cx="33147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252</xdr:row>
      <xdr:rowOff>152400</xdr:rowOff>
    </xdr:from>
    <xdr:to>
      <xdr:col>8</xdr:col>
      <xdr:colOff>0</xdr:colOff>
      <xdr:row>276</xdr:row>
      <xdr:rowOff>152400</xdr:rowOff>
    </xdr:to>
    <xdr:graphicFrame>
      <xdr:nvGraphicFramePr>
        <xdr:cNvPr id="5" name="Chart 5"/>
        <xdr:cNvGraphicFramePr/>
      </xdr:nvGraphicFramePr>
      <xdr:xfrm>
        <a:off x="504825" y="41509950"/>
        <a:ext cx="476250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199</xdr:row>
      <xdr:rowOff>19050</xdr:rowOff>
    </xdr:from>
    <xdr:to>
      <xdr:col>8</xdr:col>
      <xdr:colOff>19050</xdr:colOff>
      <xdr:row>220</xdr:row>
      <xdr:rowOff>142875</xdr:rowOff>
    </xdr:to>
    <xdr:graphicFrame>
      <xdr:nvGraphicFramePr>
        <xdr:cNvPr id="6" name="Chart 7"/>
        <xdr:cNvGraphicFramePr/>
      </xdr:nvGraphicFramePr>
      <xdr:xfrm>
        <a:off x="504825" y="32794575"/>
        <a:ext cx="4781550" cy="3524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485775</xdr:colOff>
      <xdr:row>145</xdr:row>
      <xdr:rowOff>9525</xdr:rowOff>
    </xdr:from>
    <xdr:to>
      <xdr:col>8</xdr:col>
      <xdr:colOff>0</xdr:colOff>
      <xdr:row>166</xdr:row>
      <xdr:rowOff>0</xdr:rowOff>
    </xdr:to>
    <xdr:graphicFrame>
      <xdr:nvGraphicFramePr>
        <xdr:cNvPr id="7" name="Chart 10"/>
        <xdr:cNvGraphicFramePr/>
      </xdr:nvGraphicFramePr>
      <xdr:xfrm>
        <a:off x="485775" y="23888700"/>
        <a:ext cx="4781550" cy="3390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114</xdr:row>
      <xdr:rowOff>19050</xdr:rowOff>
    </xdr:from>
    <xdr:to>
      <xdr:col>5</xdr:col>
      <xdr:colOff>0</xdr:colOff>
      <xdr:row>150</xdr:row>
      <xdr:rowOff>0</xdr:rowOff>
    </xdr:to>
    <xdr:graphicFrame>
      <xdr:nvGraphicFramePr>
        <xdr:cNvPr id="1" name="Chart 4"/>
        <xdr:cNvGraphicFramePr/>
      </xdr:nvGraphicFramePr>
      <xdr:xfrm>
        <a:off x="276225" y="18983325"/>
        <a:ext cx="48863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47625</xdr:rowOff>
    </xdr:from>
    <xdr:to>
      <xdr:col>8</xdr:col>
      <xdr:colOff>19050</xdr:colOff>
      <xdr:row>2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1095375" y="47625"/>
          <a:ext cx="419100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4. Nezamestnanosť absolventov 
stredných odborných učilíšť s maturitou</a:t>
          </a:r>
        </a:p>
      </xdr:txBody>
    </xdr:sp>
    <xdr:clientData/>
  </xdr:twoCellAnchor>
  <xdr:twoCellAnchor>
    <xdr:from>
      <xdr:col>1</xdr:col>
      <xdr:colOff>19050</xdr:colOff>
      <xdr:row>32</xdr:row>
      <xdr:rowOff>19050</xdr:rowOff>
    </xdr:from>
    <xdr:to>
      <xdr:col>8</xdr:col>
      <xdr:colOff>0</xdr:colOff>
      <xdr:row>54</xdr:row>
      <xdr:rowOff>142875</xdr:rowOff>
    </xdr:to>
    <xdr:graphicFrame>
      <xdr:nvGraphicFramePr>
        <xdr:cNvPr id="2" name="Chart 3"/>
        <xdr:cNvGraphicFramePr/>
      </xdr:nvGraphicFramePr>
      <xdr:xfrm>
        <a:off x="523875" y="5343525"/>
        <a:ext cx="47434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93</xdr:row>
      <xdr:rowOff>9525</xdr:rowOff>
    </xdr:from>
    <xdr:to>
      <xdr:col>4</xdr:col>
      <xdr:colOff>619125</xdr:colOff>
      <xdr:row>109</xdr:row>
      <xdr:rowOff>133350</xdr:rowOff>
    </xdr:to>
    <xdr:graphicFrame>
      <xdr:nvGraphicFramePr>
        <xdr:cNvPr id="3" name="Chart 4"/>
        <xdr:cNvGraphicFramePr/>
      </xdr:nvGraphicFramePr>
      <xdr:xfrm>
        <a:off x="0" y="15459075"/>
        <a:ext cx="32194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93</xdr:row>
      <xdr:rowOff>19050</xdr:rowOff>
    </xdr:from>
    <xdr:to>
      <xdr:col>9</xdr:col>
      <xdr:colOff>657225</xdr:colOff>
      <xdr:row>109</xdr:row>
      <xdr:rowOff>133350</xdr:rowOff>
    </xdr:to>
    <xdr:graphicFrame>
      <xdr:nvGraphicFramePr>
        <xdr:cNvPr id="4" name="Chart 5"/>
        <xdr:cNvGraphicFramePr/>
      </xdr:nvGraphicFramePr>
      <xdr:xfrm>
        <a:off x="3276600" y="15468600"/>
        <a:ext cx="33147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495300</xdr:colOff>
      <xdr:row>252</xdr:row>
      <xdr:rowOff>152400</xdr:rowOff>
    </xdr:from>
    <xdr:to>
      <xdr:col>8</xdr:col>
      <xdr:colOff>19050</xdr:colOff>
      <xdr:row>276</xdr:row>
      <xdr:rowOff>152400</xdr:rowOff>
    </xdr:to>
    <xdr:graphicFrame>
      <xdr:nvGraphicFramePr>
        <xdr:cNvPr id="5" name="Chart 6"/>
        <xdr:cNvGraphicFramePr/>
      </xdr:nvGraphicFramePr>
      <xdr:xfrm>
        <a:off x="495300" y="41500425"/>
        <a:ext cx="4791075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495300</xdr:colOff>
      <xdr:row>199</xdr:row>
      <xdr:rowOff>0</xdr:rowOff>
    </xdr:from>
    <xdr:to>
      <xdr:col>8</xdr:col>
      <xdr:colOff>0</xdr:colOff>
      <xdr:row>220</xdr:row>
      <xdr:rowOff>142875</xdr:rowOff>
    </xdr:to>
    <xdr:graphicFrame>
      <xdr:nvGraphicFramePr>
        <xdr:cNvPr id="6" name="Chart 8"/>
        <xdr:cNvGraphicFramePr/>
      </xdr:nvGraphicFramePr>
      <xdr:xfrm>
        <a:off x="495300" y="32766000"/>
        <a:ext cx="4772025" cy="3543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145</xdr:row>
      <xdr:rowOff>0</xdr:rowOff>
    </xdr:from>
    <xdr:to>
      <xdr:col>8</xdr:col>
      <xdr:colOff>9525</xdr:colOff>
      <xdr:row>166</xdr:row>
      <xdr:rowOff>0</xdr:rowOff>
    </xdr:to>
    <xdr:graphicFrame>
      <xdr:nvGraphicFramePr>
        <xdr:cNvPr id="7" name="Chart 9"/>
        <xdr:cNvGraphicFramePr/>
      </xdr:nvGraphicFramePr>
      <xdr:xfrm>
        <a:off x="504825" y="23869650"/>
        <a:ext cx="4772025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82</xdr:row>
      <xdr:rowOff>9525</xdr:rowOff>
    </xdr:from>
    <xdr:to>
      <xdr:col>4</xdr:col>
      <xdr:colOff>676275</xdr:colOff>
      <xdr:row>108</xdr:row>
      <xdr:rowOff>142875</xdr:rowOff>
    </xdr:to>
    <xdr:graphicFrame>
      <xdr:nvGraphicFramePr>
        <xdr:cNvPr id="1" name="Chart 3"/>
        <xdr:cNvGraphicFramePr/>
      </xdr:nvGraphicFramePr>
      <xdr:xfrm>
        <a:off x="228600" y="13735050"/>
        <a:ext cx="49339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9525</xdr:rowOff>
    </xdr:from>
    <xdr:to>
      <xdr:col>7</xdr:col>
      <xdr:colOff>533400</xdr:colOff>
      <xdr:row>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942975" y="9525"/>
          <a:ext cx="419100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5. Nezamestnanosť absolventov 
stredných škôl bez maturity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7</xdr:col>
      <xdr:colOff>647700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504825" y="5495925"/>
        <a:ext cx="47434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93</xdr:row>
      <xdr:rowOff>9525</xdr:rowOff>
    </xdr:from>
    <xdr:to>
      <xdr:col>4</xdr:col>
      <xdr:colOff>619125</xdr:colOff>
      <xdr:row>109</xdr:row>
      <xdr:rowOff>133350</xdr:rowOff>
    </xdr:to>
    <xdr:graphicFrame>
      <xdr:nvGraphicFramePr>
        <xdr:cNvPr id="3" name="Chart 3"/>
        <xdr:cNvGraphicFramePr/>
      </xdr:nvGraphicFramePr>
      <xdr:xfrm>
        <a:off x="0" y="15468600"/>
        <a:ext cx="32194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93</xdr:row>
      <xdr:rowOff>9525</xdr:rowOff>
    </xdr:from>
    <xdr:to>
      <xdr:col>9</xdr:col>
      <xdr:colOff>657225</xdr:colOff>
      <xdr:row>109</xdr:row>
      <xdr:rowOff>133350</xdr:rowOff>
    </xdr:to>
    <xdr:graphicFrame>
      <xdr:nvGraphicFramePr>
        <xdr:cNvPr id="4" name="Chart 4"/>
        <xdr:cNvGraphicFramePr/>
      </xdr:nvGraphicFramePr>
      <xdr:xfrm>
        <a:off x="3276600" y="15468600"/>
        <a:ext cx="33147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254</xdr:row>
      <xdr:rowOff>0</xdr:rowOff>
    </xdr:from>
    <xdr:to>
      <xdr:col>7</xdr:col>
      <xdr:colOff>657225</xdr:colOff>
      <xdr:row>276</xdr:row>
      <xdr:rowOff>152400</xdr:rowOff>
    </xdr:to>
    <xdr:graphicFrame>
      <xdr:nvGraphicFramePr>
        <xdr:cNvPr id="5" name="Chart 5"/>
        <xdr:cNvGraphicFramePr/>
      </xdr:nvGraphicFramePr>
      <xdr:xfrm>
        <a:off x="514350" y="41681400"/>
        <a:ext cx="474345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199</xdr:row>
      <xdr:rowOff>0</xdr:rowOff>
    </xdr:from>
    <xdr:to>
      <xdr:col>7</xdr:col>
      <xdr:colOff>657225</xdr:colOff>
      <xdr:row>220</xdr:row>
      <xdr:rowOff>142875</xdr:rowOff>
    </xdr:to>
    <xdr:graphicFrame>
      <xdr:nvGraphicFramePr>
        <xdr:cNvPr id="6" name="Chart 7"/>
        <xdr:cNvGraphicFramePr/>
      </xdr:nvGraphicFramePr>
      <xdr:xfrm>
        <a:off x="504825" y="32775525"/>
        <a:ext cx="4752975" cy="3543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144</xdr:row>
      <xdr:rowOff>152400</xdr:rowOff>
    </xdr:from>
    <xdr:to>
      <xdr:col>7</xdr:col>
      <xdr:colOff>657225</xdr:colOff>
      <xdr:row>165</xdr:row>
      <xdr:rowOff>152400</xdr:rowOff>
    </xdr:to>
    <xdr:graphicFrame>
      <xdr:nvGraphicFramePr>
        <xdr:cNvPr id="7" name="Chart 8"/>
        <xdr:cNvGraphicFramePr/>
      </xdr:nvGraphicFramePr>
      <xdr:xfrm>
        <a:off x="504825" y="23869650"/>
        <a:ext cx="4752975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81</xdr:row>
      <xdr:rowOff>38100</xdr:rowOff>
    </xdr:from>
    <xdr:to>
      <xdr:col>4</xdr:col>
      <xdr:colOff>657225</xdr:colOff>
      <xdr:row>108</xdr:row>
      <xdr:rowOff>133350</xdr:rowOff>
    </xdr:to>
    <xdr:graphicFrame>
      <xdr:nvGraphicFramePr>
        <xdr:cNvPr id="1" name="Chart 4"/>
        <xdr:cNvGraphicFramePr/>
      </xdr:nvGraphicFramePr>
      <xdr:xfrm>
        <a:off x="228600" y="13582650"/>
        <a:ext cx="48958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H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8" max="8" width="10.375" style="0" customWidth="1"/>
    <col min="10" max="10" width="5.25390625" style="0" customWidth="1"/>
  </cols>
  <sheetData>
    <row r="16" spans="3:5" ht="12.75">
      <c r="C16" s="1"/>
      <c r="E16" s="154" t="s">
        <v>1375</v>
      </c>
    </row>
    <row r="18" ht="12.75">
      <c r="H18" s="13"/>
    </row>
    <row r="20" spans="1:8" ht="12.75">
      <c r="A20" s="2" t="s">
        <v>868</v>
      </c>
      <c r="H20" s="13"/>
    </row>
    <row r="22" ht="12.75">
      <c r="B22" s="3" t="s">
        <v>777</v>
      </c>
    </row>
    <row r="23" ht="12.75">
      <c r="B23" s="4" t="s">
        <v>778</v>
      </c>
    </row>
    <row r="24" ht="12.75">
      <c r="B24" t="s">
        <v>788</v>
      </c>
    </row>
    <row r="25" ht="12.75">
      <c r="B25" t="s">
        <v>789</v>
      </c>
    </row>
    <row r="26" ht="12.75">
      <c r="B26" t="s">
        <v>790</v>
      </c>
    </row>
    <row r="27" ht="12.75">
      <c r="B27" t="s">
        <v>779</v>
      </c>
    </row>
    <row r="28" ht="12.75">
      <c r="B28" t="s">
        <v>780</v>
      </c>
    </row>
    <row r="29" ht="12.75">
      <c r="B29" t="s">
        <v>781</v>
      </c>
    </row>
    <row r="30" spans="2:3" ht="12.75">
      <c r="B30" s="3" t="s">
        <v>516</v>
      </c>
      <c r="C30" s="1"/>
    </row>
    <row r="31" spans="2:3" ht="12.75">
      <c r="B31" t="s">
        <v>791</v>
      </c>
      <c r="C31" s="1"/>
    </row>
    <row r="32" spans="2:3" ht="12.75">
      <c r="B32" t="s">
        <v>782</v>
      </c>
      <c r="C32" s="1"/>
    </row>
    <row r="33" spans="2:3" ht="12.75">
      <c r="B33" t="s">
        <v>783</v>
      </c>
      <c r="C33" s="1"/>
    </row>
    <row r="34" spans="1:3" ht="12.75">
      <c r="A34" s="2"/>
      <c r="B34" t="s">
        <v>784</v>
      </c>
      <c r="C34" s="1"/>
    </row>
    <row r="35" ht="12.75">
      <c r="B35" t="s">
        <v>785</v>
      </c>
    </row>
    <row r="36" ht="12.75">
      <c r="B36" t="s">
        <v>786</v>
      </c>
    </row>
    <row r="37" ht="12.75">
      <c r="B37" t="s">
        <v>787</v>
      </c>
    </row>
    <row r="40" spans="1:2" ht="12.75">
      <c r="A40" s="2" t="s">
        <v>869</v>
      </c>
      <c r="B40" s="3"/>
    </row>
    <row r="42" ht="12.75">
      <c r="B42" s="5" t="s">
        <v>901</v>
      </c>
    </row>
    <row r="43" spans="1:2" ht="12.75">
      <c r="A43" s="6"/>
      <c r="B43" s="7" t="s">
        <v>1076</v>
      </c>
    </row>
    <row r="44" ht="12.75">
      <c r="B44" s="3" t="s">
        <v>380</v>
      </c>
    </row>
    <row r="45" spans="1:2" ht="12.75">
      <c r="A45" s="6"/>
      <c r="B45" s="5" t="s">
        <v>1044</v>
      </c>
    </row>
    <row r="46" ht="12.75">
      <c r="B46" s="3" t="s">
        <v>381</v>
      </c>
    </row>
    <row r="47" ht="12.75">
      <c r="B47" s="1" t="s">
        <v>870</v>
      </c>
    </row>
    <row r="48" ht="12.75">
      <c r="B48" s="7" t="s">
        <v>494</v>
      </c>
    </row>
    <row r="50" ht="12.75">
      <c r="A50" s="2" t="s">
        <v>871</v>
      </c>
    </row>
    <row r="51" spans="2:7" ht="12.75">
      <c r="B51" s="1" t="s">
        <v>872</v>
      </c>
      <c r="G51" t="s">
        <v>1401</v>
      </c>
    </row>
    <row r="52" ht="12.75">
      <c r="B52" s="1" t="s">
        <v>873</v>
      </c>
    </row>
    <row r="53" ht="12.75">
      <c r="B53" s="1" t="s">
        <v>874</v>
      </c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Word.Document.8" shapeId="15502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0"/>
  <sheetViews>
    <sheetView showGridLines="0" workbookViewId="0" topLeftCell="A1">
      <selection activeCell="H13" sqref="H13"/>
    </sheetView>
  </sheetViews>
  <sheetFormatPr defaultColWidth="9.00390625" defaultRowHeight="12.75"/>
  <cols>
    <col min="1" max="1" width="3.00390625" style="0" customWidth="1"/>
    <col min="2" max="2" width="37.875" style="0" customWidth="1"/>
  </cols>
  <sheetData>
    <row r="1" ht="15">
      <c r="A1" s="11" t="s">
        <v>1204</v>
      </c>
    </row>
    <row r="2" spans="2:9" ht="15">
      <c r="B2" s="11" t="s">
        <v>1205</v>
      </c>
      <c r="I2" s="3"/>
    </row>
    <row r="5" spans="1:8" ht="12.75">
      <c r="A5" s="3" t="s">
        <v>1315</v>
      </c>
      <c r="H5" s="3"/>
    </row>
    <row r="6" spans="1:8" ht="12.75">
      <c r="A6" t="s">
        <v>1316</v>
      </c>
      <c r="H6" s="4"/>
    </row>
    <row r="7" spans="1:7" ht="12.75">
      <c r="A7" s="3" t="s">
        <v>570</v>
      </c>
      <c r="F7" s="49"/>
      <c r="G7" s="57"/>
    </row>
    <row r="8" spans="1:8" ht="12.75">
      <c r="A8" t="s">
        <v>567</v>
      </c>
      <c r="H8" s="3"/>
    </row>
    <row r="9" ht="12.75">
      <c r="A9" s="4" t="s">
        <v>568</v>
      </c>
    </row>
    <row r="10" ht="12.75">
      <c r="A10" t="s">
        <v>569</v>
      </c>
    </row>
    <row r="11" ht="12.75">
      <c r="G11" s="77" t="s">
        <v>428</v>
      </c>
    </row>
    <row r="12" spans="1:5" ht="12.75">
      <c r="A12" s="13" t="s">
        <v>1389</v>
      </c>
      <c r="E12" s="58"/>
    </row>
    <row r="13" spans="1:8" ht="12.75">
      <c r="A13" s="120" t="s">
        <v>111</v>
      </c>
      <c r="E13" s="58"/>
      <c r="G13" s="46" t="s">
        <v>248</v>
      </c>
      <c r="H13" s="65"/>
    </row>
    <row r="14" spans="1:8" ht="33.75">
      <c r="A14" s="59" t="s">
        <v>232</v>
      </c>
      <c r="B14" s="60" t="s">
        <v>753</v>
      </c>
      <c r="C14" s="20" t="s">
        <v>244</v>
      </c>
      <c r="D14" s="30" t="s">
        <v>250</v>
      </c>
      <c r="E14" s="20" t="s">
        <v>246</v>
      </c>
      <c r="F14" s="30" t="s">
        <v>251</v>
      </c>
      <c r="G14" s="89" t="s">
        <v>473</v>
      </c>
      <c r="H14" s="65"/>
    </row>
    <row r="15" spans="1:7" ht="12.75">
      <c r="A15" s="61" t="s">
        <v>234</v>
      </c>
      <c r="B15" s="62" t="s">
        <v>263</v>
      </c>
      <c r="C15" s="86">
        <v>2912</v>
      </c>
      <c r="D15" s="171">
        <v>0.14507772020725387</v>
      </c>
      <c r="E15" s="86">
        <v>1158</v>
      </c>
      <c r="F15" s="171">
        <v>0.057692307692307696</v>
      </c>
      <c r="G15" s="147">
        <v>0.6023351648351649</v>
      </c>
    </row>
    <row r="16" spans="1:7" ht="12.75">
      <c r="A16" s="72">
        <v>22</v>
      </c>
      <c r="B16" s="73" t="s">
        <v>264</v>
      </c>
      <c r="C16" s="146">
        <v>26</v>
      </c>
      <c r="D16" s="172">
        <v>0.37142857142857144</v>
      </c>
      <c r="E16" s="146">
        <v>4</v>
      </c>
      <c r="F16" s="172">
        <v>0.05714285714285714</v>
      </c>
      <c r="G16" s="87">
        <v>0.8461538461538461</v>
      </c>
    </row>
    <row r="17" spans="1:7" ht="12.75">
      <c r="A17" s="74">
        <v>24</v>
      </c>
      <c r="B17" s="75" t="s">
        <v>265</v>
      </c>
      <c r="C17" s="146">
        <v>549</v>
      </c>
      <c r="D17" s="172">
        <v>0.1252852578731173</v>
      </c>
      <c r="E17" s="146">
        <v>193</v>
      </c>
      <c r="F17" s="172">
        <v>0.04404381560931082</v>
      </c>
      <c r="G17" s="87">
        <v>0.6484517304189436</v>
      </c>
    </row>
    <row r="18" spans="1:7" ht="12.75">
      <c r="A18" s="43">
        <v>26</v>
      </c>
      <c r="B18" s="75" t="s">
        <v>266</v>
      </c>
      <c r="C18" s="146">
        <v>856</v>
      </c>
      <c r="D18" s="172">
        <v>0.13005165603160135</v>
      </c>
      <c r="E18" s="146">
        <v>363</v>
      </c>
      <c r="F18" s="172">
        <v>0.055150410209662715</v>
      </c>
      <c r="G18" s="87">
        <v>0.5759345794392523</v>
      </c>
    </row>
    <row r="19" spans="1:7" ht="12.75">
      <c r="A19" s="43">
        <v>27</v>
      </c>
      <c r="B19" s="75" t="s">
        <v>267</v>
      </c>
      <c r="C19" s="146">
        <v>6</v>
      </c>
      <c r="D19" s="172">
        <v>0.11538461538461539</v>
      </c>
      <c r="E19" s="146">
        <v>1</v>
      </c>
      <c r="F19" s="172">
        <v>0.019230769230769232</v>
      </c>
      <c r="G19" s="87">
        <v>0.8333333333333334</v>
      </c>
    </row>
    <row r="20" spans="1:7" ht="12.75">
      <c r="A20" s="43">
        <v>28</v>
      </c>
      <c r="B20" s="75" t="s">
        <v>268</v>
      </c>
      <c r="C20" s="146">
        <v>77</v>
      </c>
      <c r="D20" s="172">
        <v>0.1307300509337861</v>
      </c>
      <c r="E20" s="146">
        <v>36</v>
      </c>
      <c r="F20" s="172">
        <v>0.06112054329371817</v>
      </c>
      <c r="G20" s="87">
        <v>0.5324675324675325</v>
      </c>
    </row>
    <row r="21" spans="1:7" ht="12.75">
      <c r="A21" s="43">
        <v>29</v>
      </c>
      <c r="B21" s="75" t="s">
        <v>269</v>
      </c>
      <c r="C21" s="146">
        <v>133</v>
      </c>
      <c r="D21" s="172">
        <v>0.1692111959287532</v>
      </c>
      <c r="E21" s="146">
        <v>65</v>
      </c>
      <c r="F21" s="172">
        <v>0.08269720101781171</v>
      </c>
      <c r="G21" s="87">
        <v>0.5112781954887218</v>
      </c>
    </row>
    <row r="22" spans="1:7" ht="12.75">
      <c r="A22" s="43">
        <v>31</v>
      </c>
      <c r="B22" s="75" t="s">
        <v>270</v>
      </c>
      <c r="C22" s="146">
        <v>322</v>
      </c>
      <c r="D22" s="172">
        <v>0.18431597023468804</v>
      </c>
      <c r="E22" s="146">
        <v>121</v>
      </c>
      <c r="F22" s="172">
        <v>0.06926159129937035</v>
      </c>
      <c r="G22" s="87">
        <v>0.6242236024844721</v>
      </c>
    </row>
    <row r="23" spans="1:7" ht="12.75">
      <c r="A23" s="43">
        <v>32</v>
      </c>
      <c r="B23" s="75" t="s">
        <v>271</v>
      </c>
      <c r="C23" s="146">
        <v>16</v>
      </c>
      <c r="D23" s="172">
        <v>0.2711864406779661</v>
      </c>
      <c r="E23" s="146">
        <v>9</v>
      </c>
      <c r="F23" s="172">
        <v>0.15254237288135594</v>
      </c>
      <c r="G23" s="87">
        <v>0.4375</v>
      </c>
    </row>
    <row r="24" spans="1:7" ht="12.75">
      <c r="A24" s="43">
        <v>33</v>
      </c>
      <c r="B24" s="75" t="s">
        <v>272</v>
      </c>
      <c r="C24" s="146">
        <v>215</v>
      </c>
      <c r="D24" s="172">
        <v>0.16287878787878787</v>
      </c>
      <c r="E24" s="146">
        <v>83</v>
      </c>
      <c r="F24" s="172">
        <v>0.06287878787878788</v>
      </c>
      <c r="G24" s="87">
        <v>0.613953488372093</v>
      </c>
    </row>
    <row r="25" spans="1:7" ht="12.75">
      <c r="A25" s="43">
        <v>34</v>
      </c>
      <c r="B25" s="75" t="s">
        <v>273</v>
      </c>
      <c r="C25" s="146">
        <v>30</v>
      </c>
      <c r="D25" s="172">
        <v>0.1271186440677966</v>
      </c>
      <c r="E25" s="146">
        <v>11</v>
      </c>
      <c r="F25" s="172">
        <v>0.046610169491525424</v>
      </c>
      <c r="G25" s="87">
        <v>0.6333333333333333</v>
      </c>
    </row>
    <row r="26" spans="1:7" ht="12.75">
      <c r="A26" s="43">
        <v>36</v>
      </c>
      <c r="B26" s="75" t="s">
        <v>274</v>
      </c>
      <c r="C26" s="146">
        <v>214</v>
      </c>
      <c r="D26" s="172">
        <v>0.14840499306518723</v>
      </c>
      <c r="E26" s="146">
        <v>88</v>
      </c>
      <c r="F26" s="172">
        <v>0.06102635228848821</v>
      </c>
      <c r="G26" s="87">
        <v>0.5887850467289719</v>
      </c>
    </row>
    <row r="27" spans="1:7" ht="12.75">
      <c r="A27" s="43">
        <v>37</v>
      </c>
      <c r="B27" s="75" t="s">
        <v>275</v>
      </c>
      <c r="C27" s="146">
        <v>468</v>
      </c>
      <c r="D27" s="172">
        <v>0.16690442225392296</v>
      </c>
      <c r="E27" s="146">
        <v>184</v>
      </c>
      <c r="F27" s="172">
        <v>0.06562054208273894</v>
      </c>
      <c r="G27" s="87">
        <v>0.6068376068376069</v>
      </c>
    </row>
    <row r="28" spans="1:7" ht="12.75">
      <c r="A28" s="61" t="s">
        <v>937</v>
      </c>
      <c r="B28" s="62" t="s">
        <v>276</v>
      </c>
      <c r="C28" s="86">
        <v>435</v>
      </c>
      <c r="D28" s="171">
        <v>0.1952423698384201</v>
      </c>
      <c r="E28" s="86">
        <v>212</v>
      </c>
      <c r="F28" s="171">
        <v>0.09515260323159784</v>
      </c>
      <c r="G28" s="147">
        <v>0.5126436781609196</v>
      </c>
    </row>
    <row r="29" spans="1:7" ht="12.75">
      <c r="A29" s="43">
        <v>45</v>
      </c>
      <c r="B29" s="75" t="s">
        <v>238</v>
      </c>
      <c r="C29" s="146">
        <v>435</v>
      </c>
      <c r="D29" s="172">
        <v>0.1952423698384201</v>
      </c>
      <c r="E29" s="146">
        <v>212</v>
      </c>
      <c r="F29" s="172">
        <v>0.09515260323159784</v>
      </c>
      <c r="G29" s="87">
        <v>0.5126436781609196</v>
      </c>
    </row>
    <row r="30" spans="1:7" ht="12.75">
      <c r="A30" s="61">
        <v>6.7</v>
      </c>
      <c r="B30" s="62" t="s">
        <v>243</v>
      </c>
      <c r="C30" s="86">
        <v>2103</v>
      </c>
      <c r="D30" s="171">
        <v>0.19731656971289172</v>
      </c>
      <c r="E30" s="86">
        <v>808</v>
      </c>
      <c r="F30" s="171">
        <v>0.07581159692249953</v>
      </c>
      <c r="G30" s="147">
        <v>0.6157869709938184</v>
      </c>
    </row>
    <row r="31" spans="1:7" ht="12.75">
      <c r="A31" s="43">
        <v>64</v>
      </c>
      <c r="B31" s="75" t="s">
        <v>277</v>
      </c>
      <c r="C31" s="146">
        <v>2103</v>
      </c>
      <c r="D31" s="165">
        <v>0.19731656971289172</v>
      </c>
      <c r="E31" s="146">
        <v>808</v>
      </c>
      <c r="F31" s="172">
        <v>0.07581159692249953</v>
      </c>
      <c r="G31" s="87">
        <v>0.6157869709938184</v>
      </c>
    </row>
    <row r="32" spans="1:7" ht="12.75">
      <c r="A32" s="61">
        <v>8</v>
      </c>
      <c r="B32" s="62" t="s">
        <v>278</v>
      </c>
      <c r="C32" s="86">
        <v>118</v>
      </c>
      <c r="D32" s="173">
        <v>0.1787878787878788</v>
      </c>
      <c r="E32" s="86">
        <v>46</v>
      </c>
      <c r="F32" s="171">
        <v>0.0696969696969697</v>
      </c>
      <c r="G32" s="147">
        <v>0.6101694915254237</v>
      </c>
    </row>
    <row r="33" spans="1:7" ht="12.75">
      <c r="A33" s="66">
        <v>85</v>
      </c>
      <c r="B33" s="76" t="s">
        <v>279</v>
      </c>
      <c r="C33" s="146">
        <v>118</v>
      </c>
      <c r="D33" s="165">
        <v>0.1787878787878788</v>
      </c>
      <c r="E33" s="146">
        <v>46</v>
      </c>
      <c r="F33" s="172">
        <v>0.0696969696969697</v>
      </c>
      <c r="G33" s="87">
        <v>0.6101694915254237</v>
      </c>
    </row>
    <row r="34" ht="12.75">
      <c r="G34" s="24" t="s">
        <v>1383</v>
      </c>
    </row>
    <row r="35" spans="1:8" ht="12.75">
      <c r="A35" s="3" t="s">
        <v>575</v>
      </c>
      <c r="H35" s="35"/>
    </row>
    <row r="36" ht="12.75">
      <c r="A36" t="s">
        <v>571</v>
      </c>
    </row>
    <row r="37" ht="12.75">
      <c r="A37" t="s">
        <v>572</v>
      </c>
    </row>
    <row r="38" spans="1:7" ht="12.75">
      <c r="A38" t="s">
        <v>573</v>
      </c>
      <c r="G38" s="3"/>
    </row>
    <row r="39" ht="12.75">
      <c r="A39" t="s">
        <v>574</v>
      </c>
    </row>
    <row r="40" spans="1:8" ht="12.75">
      <c r="A40" s="4" t="s">
        <v>823</v>
      </c>
      <c r="H40" s="3"/>
    </row>
    <row r="41" ht="12.75">
      <c r="A41" t="s">
        <v>822</v>
      </c>
    </row>
    <row r="43" ht="12.75">
      <c r="A43" s="3" t="s">
        <v>1394</v>
      </c>
    </row>
    <row r="44" spans="1:8" ht="12.75">
      <c r="A44" t="s">
        <v>576</v>
      </c>
      <c r="H44" s="4"/>
    </row>
    <row r="45" ht="12.75">
      <c r="A45" t="s">
        <v>577</v>
      </c>
    </row>
    <row r="46" ht="12.75">
      <c r="A46" t="s">
        <v>1395</v>
      </c>
    </row>
    <row r="47" ht="12.75">
      <c r="A47" t="s">
        <v>1396</v>
      </c>
    </row>
    <row r="48" ht="12.75">
      <c r="H48" s="3"/>
    </row>
    <row r="49" ht="12.75">
      <c r="A49" s="3" t="s">
        <v>1397</v>
      </c>
    </row>
    <row r="50" ht="12.75">
      <c r="A50" t="s">
        <v>1158</v>
      </c>
    </row>
    <row r="51" ht="12.75">
      <c r="A51" s="4" t="s">
        <v>1398</v>
      </c>
    </row>
    <row r="52" ht="12.75">
      <c r="A52" t="s">
        <v>1166</v>
      </c>
    </row>
    <row r="53" ht="12.75">
      <c r="A53" t="s">
        <v>1167</v>
      </c>
    </row>
    <row r="54" ht="12.75">
      <c r="A54" t="s">
        <v>1168</v>
      </c>
    </row>
    <row r="55" ht="12.75">
      <c r="A55" t="s">
        <v>1400</v>
      </c>
    </row>
    <row r="56" ht="12.75">
      <c r="A56" t="s">
        <v>1399</v>
      </c>
    </row>
    <row r="57" spans="6:8" ht="12.75">
      <c r="F57" s="77" t="s">
        <v>429</v>
      </c>
      <c r="H57" s="3"/>
    </row>
    <row r="58" ht="12.75">
      <c r="A58" s="13" t="s">
        <v>1393</v>
      </c>
    </row>
    <row r="59" spans="1:6" ht="12.75">
      <c r="A59" s="120" t="s">
        <v>111</v>
      </c>
      <c r="E59" s="58"/>
      <c r="F59" s="223" t="s">
        <v>460</v>
      </c>
    </row>
    <row r="60" spans="1:8" ht="22.5">
      <c r="A60" s="59" t="s">
        <v>232</v>
      </c>
      <c r="B60" s="60" t="s">
        <v>753</v>
      </c>
      <c r="C60" s="30" t="s">
        <v>465</v>
      </c>
      <c r="D60" s="30" t="s">
        <v>466</v>
      </c>
      <c r="E60" s="30" t="s">
        <v>467</v>
      </c>
      <c r="F60" s="30" t="s">
        <v>252</v>
      </c>
      <c r="H60" s="4"/>
    </row>
    <row r="61" spans="1:6" ht="12.75">
      <c r="A61" s="61" t="s">
        <v>234</v>
      </c>
      <c r="B61" s="62" t="s">
        <v>263</v>
      </c>
      <c r="C61" s="166">
        <v>0.24975835033830954</v>
      </c>
      <c r="D61" s="166">
        <v>0.2102657004830918</v>
      </c>
      <c r="E61" s="171">
        <v>0.20030080034377182</v>
      </c>
      <c r="F61" s="166">
        <v>0.14507772020725387</v>
      </c>
    </row>
    <row r="62" spans="1:7" ht="12.75">
      <c r="A62" s="72">
        <v>22</v>
      </c>
      <c r="B62" s="73" t="s">
        <v>264</v>
      </c>
      <c r="C62" s="167">
        <v>0.10526315789473684</v>
      </c>
      <c r="D62" s="167">
        <v>0.17073170731707318</v>
      </c>
      <c r="E62" s="172">
        <v>0.1780821917808219</v>
      </c>
      <c r="F62" s="167">
        <v>0.37142857142857144</v>
      </c>
      <c r="G62" s="65"/>
    </row>
    <row r="63" spans="1:7" ht="12.75">
      <c r="A63" s="74">
        <v>24</v>
      </c>
      <c r="B63" s="75" t="s">
        <v>265</v>
      </c>
      <c r="C63" s="167">
        <v>0.2380852403947092</v>
      </c>
      <c r="D63" s="167">
        <v>0.18824969400244798</v>
      </c>
      <c r="E63" s="172">
        <v>0.17982155113246398</v>
      </c>
      <c r="F63" s="167">
        <v>0.1252852578731173</v>
      </c>
      <c r="G63" s="65"/>
    </row>
    <row r="64" spans="1:7" ht="12.75">
      <c r="A64" s="43">
        <v>26</v>
      </c>
      <c r="B64" s="75" t="s">
        <v>266</v>
      </c>
      <c r="C64" s="167">
        <v>0.24590795301367224</v>
      </c>
      <c r="D64" s="167">
        <v>0.20308008213552362</v>
      </c>
      <c r="E64" s="172">
        <v>0.19269390581717452</v>
      </c>
      <c r="F64" s="167">
        <v>0.13005165603160135</v>
      </c>
      <c r="G64" s="65"/>
    </row>
    <row r="65" spans="1:8" ht="12.75">
      <c r="A65" s="43">
        <v>27</v>
      </c>
      <c r="B65" s="75" t="s">
        <v>267</v>
      </c>
      <c r="C65" s="174">
        <v>0.43333333333333335</v>
      </c>
      <c r="D65" s="174">
        <v>0.16666666666666666</v>
      </c>
      <c r="E65" s="172">
        <v>0.14035087719298245</v>
      </c>
      <c r="F65" s="167">
        <v>0.11538461538461539</v>
      </c>
      <c r="G65" s="65"/>
      <c r="H65" s="3"/>
    </row>
    <row r="66" spans="1:7" ht="12.75">
      <c r="A66" s="43">
        <v>28</v>
      </c>
      <c r="B66" s="75" t="s">
        <v>268</v>
      </c>
      <c r="C66" s="174">
        <v>0.24748490945674045</v>
      </c>
      <c r="D66" s="174">
        <v>0.26552462526766596</v>
      </c>
      <c r="E66" s="172">
        <v>0.17563291139240506</v>
      </c>
      <c r="F66" s="167">
        <v>0.1307300509337861</v>
      </c>
      <c r="G66" s="65"/>
    </row>
    <row r="67" spans="1:7" ht="12.75">
      <c r="A67" s="43">
        <v>29</v>
      </c>
      <c r="B67" s="75" t="s">
        <v>269</v>
      </c>
      <c r="C67" s="174">
        <v>0.2541935483870968</v>
      </c>
      <c r="D67" s="174">
        <v>0.21124361158432708</v>
      </c>
      <c r="E67" s="172">
        <v>0.26749611197511663</v>
      </c>
      <c r="F67" s="167">
        <v>0.1692111959287532</v>
      </c>
      <c r="G67" s="65"/>
    </row>
    <row r="68" spans="1:7" ht="12.75">
      <c r="A68" s="43">
        <v>31</v>
      </c>
      <c r="B68" s="75" t="s">
        <v>270</v>
      </c>
      <c r="C68" s="174">
        <v>0.23254835996635828</v>
      </c>
      <c r="D68" s="174">
        <v>0.21578648495173197</v>
      </c>
      <c r="E68" s="172">
        <v>0.23730684326710816</v>
      </c>
      <c r="F68" s="167">
        <v>0.18431597023468804</v>
      </c>
      <c r="G68" s="65"/>
    </row>
    <row r="69" spans="1:7" ht="12.75">
      <c r="A69" s="43">
        <v>32</v>
      </c>
      <c r="B69" s="75" t="s">
        <v>271</v>
      </c>
      <c r="C69" s="174">
        <v>0.16455696202531644</v>
      </c>
      <c r="D69" s="174">
        <v>0.358974358974359</v>
      </c>
      <c r="E69" s="172">
        <v>0.2692307692307692</v>
      </c>
      <c r="F69" s="167">
        <v>0.2711864406779661</v>
      </c>
      <c r="G69" s="65"/>
    </row>
    <row r="70" spans="1:7" ht="12.75">
      <c r="A70" s="43">
        <v>33</v>
      </c>
      <c r="B70" s="75" t="s">
        <v>272</v>
      </c>
      <c r="C70" s="174">
        <v>0.29235382308845576</v>
      </c>
      <c r="D70" s="174">
        <v>0.24285714285714285</v>
      </c>
      <c r="E70" s="172">
        <v>0.22731201382886776</v>
      </c>
      <c r="F70" s="167">
        <v>0.16287878787878787</v>
      </c>
      <c r="G70" s="65"/>
    </row>
    <row r="71" spans="1:7" ht="12.75">
      <c r="A71" s="43">
        <v>34</v>
      </c>
      <c r="B71" s="75" t="s">
        <v>273</v>
      </c>
      <c r="C71" s="174">
        <v>0.171875</v>
      </c>
      <c r="D71" s="174">
        <v>0.24293785310734464</v>
      </c>
      <c r="E71" s="172">
        <v>0.1326530612244898</v>
      </c>
      <c r="F71" s="167">
        <v>0.1271186440677966</v>
      </c>
      <c r="G71" s="65"/>
    </row>
    <row r="72" spans="1:7" ht="12.75">
      <c r="A72" s="43">
        <v>36</v>
      </c>
      <c r="B72" s="75" t="s">
        <v>274</v>
      </c>
      <c r="C72" s="174">
        <v>0.2653342522398346</v>
      </c>
      <c r="D72" s="174">
        <v>0.204241948153967</v>
      </c>
      <c r="E72" s="172">
        <v>0.2116843702579666</v>
      </c>
      <c r="F72" s="167">
        <v>0.14840499306518723</v>
      </c>
      <c r="G72" s="65"/>
    </row>
    <row r="73" spans="1:7" ht="12.75">
      <c r="A73" s="43">
        <v>37</v>
      </c>
      <c r="B73" s="75" t="s">
        <v>275</v>
      </c>
      <c r="C73" s="167">
        <v>0.2786177105831533</v>
      </c>
      <c r="D73" s="167">
        <v>0.23622782446311857</v>
      </c>
      <c r="E73" s="172">
        <v>0.20364500792393028</v>
      </c>
      <c r="F73" s="167">
        <v>0.16690442225392296</v>
      </c>
      <c r="G73" s="65"/>
    </row>
    <row r="74" spans="1:7" ht="12.75">
      <c r="A74" s="61" t="s">
        <v>937</v>
      </c>
      <c r="B74" s="62" t="s">
        <v>276</v>
      </c>
      <c r="C74" s="166">
        <v>0.30064308681672025</v>
      </c>
      <c r="D74" s="166">
        <v>0.28808290155440414</v>
      </c>
      <c r="E74" s="171">
        <v>0.2728564661297963</v>
      </c>
      <c r="F74" s="166">
        <v>0.1952423698384201</v>
      </c>
      <c r="G74" s="65"/>
    </row>
    <row r="75" spans="1:7" ht="12.75">
      <c r="A75" s="43">
        <v>45</v>
      </c>
      <c r="B75" s="75" t="s">
        <v>238</v>
      </c>
      <c r="C75" s="167">
        <v>0.30064308681672025</v>
      </c>
      <c r="D75" s="167">
        <v>0.28808290155440414</v>
      </c>
      <c r="E75" s="172">
        <v>0.2728564661297963</v>
      </c>
      <c r="F75" s="167">
        <v>0.1952423698384201</v>
      </c>
      <c r="G75" s="65"/>
    </row>
    <row r="76" spans="1:7" ht="12.75">
      <c r="A76" s="61">
        <v>6.7</v>
      </c>
      <c r="B76" s="62" t="s">
        <v>243</v>
      </c>
      <c r="C76" s="166">
        <v>0.26267614115379984</v>
      </c>
      <c r="D76" s="166">
        <v>0.2554688499424332</v>
      </c>
      <c r="E76" s="171">
        <v>0.2344981887918176</v>
      </c>
      <c r="F76" s="166">
        <v>0.19731656971289172</v>
      </c>
      <c r="G76" s="65"/>
    </row>
    <row r="77" spans="1:7" ht="12.75">
      <c r="A77" s="43">
        <v>64</v>
      </c>
      <c r="B77" s="75" t="s">
        <v>277</v>
      </c>
      <c r="C77" s="167">
        <v>0.26267614115379984</v>
      </c>
      <c r="D77" s="167">
        <v>0.2554688499424332</v>
      </c>
      <c r="E77" s="165">
        <v>0.2344981887918176</v>
      </c>
      <c r="F77" s="167">
        <v>0.19731656971289172</v>
      </c>
      <c r="G77" s="65"/>
    </row>
    <row r="78" spans="1:7" ht="12.75">
      <c r="A78" s="61">
        <v>8</v>
      </c>
      <c r="B78" s="62" t="s">
        <v>278</v>
      </c>
      <c r="C78" s="166">
        <v>0.2701342281879195</v>
      </c>
      <c r="D78" s="166">
        <v>0.28419452887537994</v>
      </c>
      <c r="E78" s="173">
        <v>0.22128851540616246</v>
      </c>
      <c r="F78" s="166">
        <v>0.1787878787878788</v>
      </c>
      <c r="G78" s="65"/>
    </row>
    <row r="79" spans="1:7" ht="12.75">
      <c r="A79" s="66">
        <v>85</v>
      </c>
      <c r="B79" s="76" t="s">
        <v>279</v>
      </c>
      <c r="C79" s="167">
        <v>0.2701342281879195</v>
      </c>
      <c r="D79" s="167">
        <v>0.28419452887537994</v>
      </c>
      <c r="E79" s="165">
        <v>0.22128851540616246</v>
      </c>
      <c r="F79" s="167">
        <v>0.1787878787878788</v>
      </c>
      <c r="G79" s="65"/>
    </row>
    <row r="80" spans="1:7" ht="12.75">
      <c r="A80" s="70"/>
      <c r="F80" s="24" t="s">
        <v>1383</v>
      </c>
      <c r="G80" s="65"/>
    </row>
    <row r="81" ht="12.75">
      <c r="G81" s="65"/>
    </row>
    <row r="82" ht="12.75">
      <c r="B82" s="78" t="s">
        <v>896</v>
      </c>
    </row>
    <row r="101" ht="12.75">
      <c r="H101" s="65"/>
    </row>
    <row r="110" spans="1:8" ht="12.75">
      <c r="A110" s="3"/>
      <c r="H110" s="3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N254"/>
  <sheetViews>
    <sheetView showGridLines="0" workbookViewId="0" topLeftCell="A1">
      <selection activeCell="H13" sqref="H13"/>
    </sheetView>
  </sheetViews>
  <sheetFormatPr defaultColWidth="9.00390625" defaultRowHeight="12.75"/>
  <cols>
    <col min="1" max="1" width="6.625" style="0" customWidth="1"/>
    <col min="2" max="2" width="9.75390625" style="0" customWidth="1"/>
    <col min="3" max="3" width="8.75390625" style="0" customWidth="1"/>
    <col min="5" max="10" width="8.75390625" style="0" customWidth="1"/>
  </cols>
  <sheetData>
    <row r="5" ht="15">
      <c r="A5" s="104" t="s">
        <v>457</v>
      </c>
    </row>
    <row r="7" ht="12.75">
      <c r="A7" s="3" t="s">
        <v>824</v>
      </c>
    </row>
    <row r="8" ht="12.75">
      <c r="A8" t="s">
        <v>97</v>
      </c>
    </row>
    <row r="9" ht="12.75">
      <c r="A9" t="s">
        <v>826</v>
      </c>
    </row>
    <row r="10" ht="12.75">
      <c r="A10" t="s">
        <v>825</v>
      </c>
    </row>
    <row r="11" ht="12.75">
      <c r="J11" s="77" t="s">
        <v>98</v>
      </c>
    </row>
    <row r="12" spans="1:10" ht="12.75">
      <c r="A12" s="13" t="s">
        <v>99</v>
      </c>
      <c r="J12" s="46" t="s">
        <v>312</v>
      </c>
    </row>
    <row r="13" spans="1:10" ht="22.5">
      <c r="A13" s="20" t="s">
        <v>1202</v>
      </c>
      <c r="B13" s="20" t="s">
        <v>965</v>
      </c>
      <c r="C13" s="20" t="s">
        <v>966</v>
      </c>
      <c r="D13" s="20" t="s">
        <v>967</v>
      </c>
      <c r="E13" s="20" t="s">
        <v>984</v>
      </c>
      <c r="F13" s="20" t="s">
        <v>985</v>
      </c>
      <c r="G13" s="20" t="s">
        <v>989</v>
      </c>
      <c r="H13" s="20" t="s">
        <v>986</v>
      </c>
      <c r="I13" s="20" t="s">
        <v>987</v>
      </c>
      <c r="J13" s="221" t="s">
        <v>964</v>
      </c>
    </row>
    <row r="14" spans="1:10" ht="12.75">
      <c r="A14" s="25" t="s">
        <v>517</v>
      </c>
      <c r="B14" s="137">
        <v>89</v>
      </c>
      <c r="C14" s="137">
        <v>214</v>
      </c>
      <c r="D14" s="137">
        <v>239</v>
      </c>
      <c r="E14" s="137">
        <v>298</v>
      </c>
      <c r="F14" s="137">
        <v>282</v>
      </c>
      <c r="G14" s="137">
        <v>483</v>
      </c>
      <c r="H14" s="137">
        <v>487</v>
      </c>
      <c r="I14" s="137">
        <v>507</v>
      </c>
      <c r="J14" s="137">
        <f>SUM(B14:I14)</f>
        <v>2599</v>
      </c>
    </row>
    <row r="15" spans="1:10" ht="12.75">
      <c r="A15" s="21" t="s">
        <v>518</v>
      </c>
      <c r="B15" s="137">
        <v>79</v>
      </c>
      <c r="C15" s="137">
        <v>207</v>
      </c>
      <c r="D15" s="137">
        <v>222</v>
      </c>
      <c r="E15" s="137">
        <v>272</v>
      </c>
      <c r="F15" s="137">
        <v>273</v>
      </c>
      <c r="G15" s="137">
        <v>468</v>
      </c>
      <c r="H15" s="137">
        <v>464</v>
      </c>
      <c r="I15" s="137">
        <v>516</v>
      </c>
      <c r="J15" s="137">
        <f aca="true" t="shared" si="0" ref="J15:J25">SUM(B15:I15)</f>
        <v>2501</v>
      </c>
    </row>
    <row r="16" spans="1:10" ht="12.75">
      <c r="A16" s="21" t="s">
        <v>519</v>
      </c>
      <c r="B16" s="137">
        <v>71</v>
      </c>
      <c r="C16" s="137">
        <v>198</v>
      </c>
      <c r="D16" s="137">
        <v>199</v>
      </c>
      <c r="E16" s="137">
        <v>308</v>
      </c>
      <c r="F16" s="137">
        <v>276</v>
      </c>
      <c r="G16" s="137">
        <v>459</v>
      </c>
      <c r="H16" s="137">
        <v>466</v>
      </c>
      <c r="I16" s="137">
        <v>464</v>
      </c>
      <c r="J16" s="137">
        <f t="shared" si="0"/>
        <v>2441</v>
      </c>
    </row>
    <row r="17" spans="1:10" ht="12.75">
      <c r="A17" s="21" t="s">
        <v>520</v>
      </c>
      <c r="B17" s="137">
        <v>169</v>
      </c>
      <c r="C17" s="137">
        <v>474</v>
      </c>
      <c r="D17" s="137">
        <v>541</v>
      </c>
      <c r="E17" s="137">
        <v>620</v>
      </c>
      <c r="F17" s="137">
        <v>615</v>
      </c>
      <c r="G17" s="137">
        <v>700</v>
      </c>
      <c r="H17" s="137">
        <v>901</v>
      </c>
      <c r="I17" s="137">
        <v>774</v>
      </c>
      <c r="J17" s="137">
        <f t="shared" si="0"/>
        <v>4794</v>
      </c>
    </row>
    <row r="18" spans="1:10" ht="12.75">
      <c r="A18" s="21" t="s">
        <v>521</v>
      </c>
      <c r="B18" s="137">
        <v>180</v>
      </c>
      <c r="C18" s="137">
        <v>390</v>
      </c>
      <c r="D18" s="137">
        <v>470</v>
      </c>
      <c r="E18" s="137">
        <v>559</v>
      </c>
      <c r="F18" s="137">
        <v>544</v>
      </c>
      <c r="G18" s="137">
        <v>696</v>
      </c>
      <c r="H18" s="137">
        <v>857</v>
      </c>
      <c r="I18" s="137">
        <v>756</v>
      </c>
      <c r="J18" s="137">
        <f t="shared" si="0"/>
        <v>4452</v>
      </c>
    </row>
    <row r="19" spans="1:10" ht="12.75">
      <c r="A19" s="21" t="s">
        <v>522</v>
      </c>
      <c r="B19" s="137">
        <v>149</v>
      </c>
      <c r="C19" s="137">
        <v>333</v>
      </c>
      <c r="D19" s="137">
        <v>428</v>
      </c>
      <c r="E19" s="137">
        <v>492</v>
      </c>
      <c r="F19" s="137">
        <v>478</v>
      </c>
      <c r="G19" s="137">
        <v>663</v>
      </c>
      <c r="H19" s="137">
        <v>806</v>
      </c>
      <c r="I19" s="137">
        <v>729</v>
      </c>
      <c r="J19" s="137">
        <f t="shared" si="0"/>
        <v>4078</v>
      </c>
    </row>
    <row r="20" spans="1:10" ht="12.75">
      <c r="A20" s="21" t="s">
        <v>523</v>
      </c>
      <c r="B20" s="137">
        <v>137</v>
      </c>
      <c r="C20" s="137">
        <v>335</v>
      </c>
      <c r="D20" s="137">
        <v>404</v>
      </c>
      <c r="E20" s="137">
        <v>480</v>
      </c>
      <c r="F20" s="137">
        <v>445</v>
      </c>
      <c r="G20" s="137">
        <v>670</v>
      </c>
      <c r="H20" s="137">
        <v>793</v>
      </c>
      <c r="I20" s="137">
        <v>743</v>
      </c>
      <c r="J20" s="137">
        <f t="shared" si="0"/>
        <v>4007</v>
      </c>
    </row>
    <row r="21" spans="1:10" ht="12.75">
      <c r="A21" s="21" t="s">
        <v>524</v>
      </c>
      <c r="B21" s="137">
        <v>137</v>
      </c>
      <c r="C21" s="137">
        <v>328</v>
      </c>
      <c r="D21" s="137">
        <v>400</v>
      </c>
      <c r="E21" s="137">
        <v>465</v>
      </c>
      <c r="F21" s="137">
        <v>451</v>
      </c>
      <c r="G21" s="137">
        <v>682</v>
      </c>
      <c r="H21" s="137">
        <v>819</v>
      </c>
      <c r="I21" s="137">
        <v>736</v>
      </c>
      <c r="J21" s="137">
        <f t="shared" si="0"/>
        <v>4018</v>
      </c>
    </row>
    <row r="22" spans="1:10" ht="12.75">
      <c r="A22" s="21" t="s">
        <v>525</v>
      </c>
      <c r="B22" s="137">
        <v>125</v>
      </c>
      <c r="C22" s="137">
        <v>303</v>
      </c>
      <c r="D22" s="137">
        <v>362</v>
      </c>
      <c r="E22" s="137">
        <v>446</v>
      </c>
      <c r="F22" s="137">
        <v>430</v>
      </c>
      <c r="G22" s="137">
        <v>653</v>
      </c>
      <c r="H22" s="137">
        <v>774</v>
      </c>
      <c r="I22" s="137">
        <v>720</v>
      </c>
      <c r="J22" s="137">
        <f t="shared" si="0"/>
        <v>3813</v>
      </c>
    </row>
    <row r="23" spans="1:10" ht="12.75">
      <c r="A23" s="21" t="s">
        <v>526</v>
      </c>
      <c r="B23" s="137">
        <v>99</v>
      </c>
      <c r="C23" s="137">
        <v>297</v>
      </c>
      <c r="D23" s="137">
        <v>321</v>
      </c>
      <c r="E23" s="137">
        <v>425</v>
      </c>
      <c r="F23" s="137">
        <v>359</v>
      </c>
      <c r="G23" s="137">
        <v>619</v>
      </c>
      <c r="H23" s="137">
        <v>731</v>
      </c>
      <c r="I23" s="137">
        <v>687</v>
      </c>
      <c r="J23" s="137">
        <f t="shared" si="0"/>
        <v>3538</v>
      </c>
    </row>
    <row r="24" spans="1:10" ht="12.75">
      <c r="A24" s="21" t="s">
        <v>527</v>
      </c>
      <c r="B24" s="137">
        <v>88</v>
      </c>
      <c r="C24" s="137">
        <v>250</v>
      </c>
      <c r="D24" s="137">
        <v>287</v>
      </c>
      <c r="E24" s="137">
        <v>371</v>
      </c>
      <c r="F24" s="137">
        <v>314</v>
      </c>
      <c r="G24" s="137">
        <v>565</v>
      </c>
      <c r="H24" s="137">
        <v>657</v>
      </c>
      <c r="I24" s="137">
        <v>626</v>
      </c>
      <c r="J24" s="137">
        <f t="shared" si="0"/>
        <v>3158</v>
      </c>
    </row>
    <row r="25" spans="1:10" ht="12.75">
      <c r="A25" s="25" t="s">
        <v>528</v>
      </c>
      <c r="B25" s="137">
        <v>71</v>
      </c>
      <c r="C25" s="137">
        <v>208</v>
      </c>
      <c r="D25" s="137">
        <v>226</v>
      </c>
      <c r="E25" s="137">
        <v>316</v>
      </c>
      <c r="F25" s="137">
        <v>286</v>
      </c>
      <c r="G25" s="137">
        <v>535</v>
      </c>
      <c r="H25" s="137">
        <v>611</v>
      </c>
      <c r="I25" s="137">
        <v>573</v>
      </c>
      <c r="J25" s="137">
        <f t="shared" si="0"/>
        <v>2826</v>
      </c>
    </row>
    <row r="26" spans="1:10" ht="12.75">
      <c r="A26" s="36" t="s">
        <v>596</v>
      </c>
      <c r="B26" s="215">
        <f aca="true" t="shared" si="1" ref="B26:J26">AVERAGE(B14:B25)</f>
        <v>116.16666666666667</v>
      </c>
      <c r="C26" s="215">
        <f t="shared" si="1"/>
        <v>294.75</v>
      </c>
      <c r="D26" s="215">
        <f t="shared" si="1"/>
        <v>341.5833333333333</v>
      </c>
      <c r="E26" s="215">
        <f t="shared" si="1"/>
        <v>421</v>
      </c>
      <c r="F26" s="215">
        <f t="shared" si="1"/>
        <v>396.0833333333333</v>
      </c>
      <c r="G26" s="215">
        <f t="shared" si="1"/>
        <v>599.4166666666666</v>
      </c>
      <c r="H26" s="215">
        <f t="shared" si="1"/>
        <v>697.1666666666666</v>
      </c>
      <c r="I26" s="215">
        <f t="shared" si="1"/>
        <v>652.5833333333334</v>
      </c>
      <c r="J26" s="215">
        <f t="shared" si="1"/>
        <v>3518.75</v>
      </c>
    </row>
    <row r="27" spans="1:10" ht="12.75">
      <c r="A27" s="21" t="s">
        <v>473</v>
      </c>
      <c r="B27" s="37">
        <f>1-(B25/B18)</f>
        <v>0.6055555555555556</v>
      </c>
      <c r="C27" s="37">
        <f>1-(C25/C17)</f>
        <v>0.5611814345991561</v>
      </c>
      <c r="D27" s="37">
        <f aca="true" t="shared" si="2" ref="D27:I27">1-(D25/D17)</f>
        <v>0.5822550831792976</v>
      </c>
      <c r="E27" s="37">
        <f t="shared" si="2"/>
        <v>0.4903225806451613</v>
      </c>
      <c r="F27" s="37">
        <f t="shared" si="2"/>
        <v>0.5349593495934959</v>
      </c>
      <c r="G27" s="37">
        <f t="shared" si="2"/>
        <v>0.23571428571428577</v>
      </c>
      <c r="H27" s="37">
        <f t="shared" si="2"/>
        <v>0.32186459489456165</v>
      </c>
      <c r="I27" s="37">
        <f t="shared" si="2"/>
        <v>0.2596899224806202</v>
      </c>
      <c r="J27" s="37">
        <f>1-(J25/J17)</f>
        <v>0.4105131414267835</v>
      </c>
    </row>
    <row r="28" spans="1:10" ht="12.75">
      <c r="A28" s="56"/>
      <c r="J28" s="24" t="s">
        <v>611</v>
      </c>
    </row>
    <row r="29" ht="12.75">
      <c r="A29" s="3" t="s">
        <v>827</v>
      </c>
    </row>
    <row r="30" ht="12.75">
      <c r="A30" t="s">
        <v>578</v>
      </c>
    </row>
    <row r="31" ht="12.75">
      <c r="A31" t="s">
        <v>579</v>
      </c>
    </row>
    <row r="32" ht="12.75">
      <c r="A32" t="s">
        <v>580</v>
      </c>
    </row>
    <row r="33" ht="12.75">
      <c r="H33" s="78" t="s">
        <v>1006</v>
      </c>
    </row>
    <row r="56" ht="12.75">
      <c r="J56" s="77" t="s">
        <v>100</v>
      </c>
    </row>
    <row r="57" spans="1:10" ht="12.75">
      <c r="A57" s="13" t="s">
        <v>230</v>
      </c>
      <c r="J57" s="46" t="s">
        <v>312</v>
      </c>
    </row>
    <row r="58" spans="1:10" ht="22.5">
      <c r="A58" s="20" t="s">
        <v>1202</v>
      </c>
      <c r="B58" s="20" t="s">
        <v>965</v>
      </c>
      <c r="C58" s="20" t="s">
        <v>966</v>
      </c>
      <c r="D58" s="20" t="s">
        <v>967</v>
      </c>
      <c r="E58" s="20" t="s">
        <v>984</v>
      </c>
      <c r="F58" s="20" t="s">
        <v>985</v>
      </c>
      <c r="G58" s="20" t="s">
        <v>989</v>
      </c>
      <c r="H58" s="20" t="s">
        <v>986</v>
      </c>
      <c r="I58" s="20" t="s">
        <v>987</v>
      </c>
      <c r="J58" s="221" t="s">
        <v>964</v>
      </c>
    </row>
    <row r="59" spans="1:10" ht="12.75">
      <c r="A59" s="25" t="s">
        <v>517</v>
      </c>
      <c r="B59" s="216">
        <v>15</v>
      </c>
      <c r="C59" s="216">
        <v>54</v>
      </c>
      <c r="D59" s="216">
        <v>50</v>
      </c>
      <c r="E59" s="216">
        <v>75</v>
      </c>
      <c r="F59" s="216">
        <v>45</v>
      </c>
      <c r="G59" s="216">
        <v>72</v>
      </c>
      <c r="H59" s="216">
        <v>74</v>
      </c>
      <c r="I59" s="216">
        <v>94</v>
      </c>
      <c r="J59" s="137">
        <f>SUM(B59:I59)</f>
        <v>479</v>
      </c>
    </row>
    <row r="60" spans="1:10" ht="12.75">
      <c r="A60" s="21" t="s">
        <v>518</v>
      </c>
      <c r="B60" s="216">
        <v>9</v>
      </c>
      <c r="C60" s="216">
        <v>35</v>
      </c>
      <c r="D60" s="216">
        <v>40</v>
      </c>
      <c r="E60" s="216">
        <v>43</v>
      </c>
      <c r="F60" s="216">
        <v>36</v>
      </c>
      <c r="G60" s="216">
        <v>64</v>
      </c>
      <c r="H60" s="216">
        <v>65</v>
      </c>
      <c r="I60" s="216">
        <v>70</v>
      </c>
      <c r="J60" s="137">
        <f aca="true" t="shared" si="3" ref="J60:J70">SUM(B60:I60)</f>
        <v>362</v>
      </c>
    </row>
    <row r="61" spans="1:10" ht="12.75">
      <c r="A61" s="21" t="s">
        <v>519</v>
      </c>
      <c r="B61" s="216">
        <v>11</v>
      </c>
      <c r="C61" s="216">
        <v>45</v>
      </c>
      <c r="D61" s="216">
        <v>44</v>
      </c>
      <c r="E61" s="216">
        <v>97</v>
      </c>
      <c r="F61" s="216">
        <v>68</v>
      </c>
      <c r="G61" s="216">
        <v>73</v>
      </c>
      <c r="H61" s="216">
        <v>92</v>
      </c>
      <c r="I61" s="216">
        <v>73</v>
      </c>
      <c r="J61" s="137">
        <f t="shared" si="3"/>
        <v>503</v>
      </c>
    </row>
    <row r="62" spans="1:10" ht="12.75">
      <c r="A62" s="21" t="s">
        <v>520</v>
      </c>
      <c r="B62" s="216">
        <v>142</v>
      </c>
      <c r="C62" s="216">
        <v>365</v>
      </c>
      <c r="D62" s="216">
        <v>441</v>
      </c>
      <c r="E62" s="216">
        <v>434</v>
      </c>
      <c r="F62" s="216">
        <v>475</v>
      </c>
      <c r="G62" s="216">
        <v>349</v>
      </c>
      <c r="H62" s="216">
        <v>575</v>
      </c>
      <c r="I62" s="216">
        <v>423</v>
      </c>
      <c r="J62" s="137">
        <f t="shared" si="3"/>
        <v>3204</v>
      </c>
    </row>
    <row r="63" spans="1:10" ht="12.75">
      <c r="A63" s="21" t="s">
        <v>521</v>
      </c>
      <c r="B63" s="216">
        <v>59</v>
      </c>
      <c r="C63" s="216">
        <v>82</v>
      </c>
      <c r="D63" s="216">
        <v>99</v>
      </c>
      <c r="E63" s="216">
        <v>119</v>
      </c>
      <c r="F63" s="216">
        <v>118</v>
      </c>
      <c r="G63" s="216">
        <v>114</v>
      </c>
      <c r="H63" s="216">
        <v>147</v>
      </c>
      <c r="I63" s="216">
        <v>120</v>
      </c>
      <c r="J63" s="137">
        <f t="shared" si="3"/>
        <v>858</v>
      </c>
    </row>
    <row r="64" spans="1:10" ht="12.75">
      <c r="A64" s="21" t="s">
        <v>522</v>
      </c>
      <c r="B64" s="216">
        <v>22</v>
      </c>
      <c r="C64" s="216">
        <v>57</v>
      </c>
      <c r="D64" s="216">
        <v>64</v>
      </c>
      <c r="E64" s="216">
        <v>82</v>
      </c>
      <c r="F64" s="216">
        <v>65</v>
      </c>
      <c r="G64" s="216">
        <v>85</v>
      </c>
      <c r="H64" s="216">
        <v>102</v>
      </c>
      <c r="I64" s="216">
        <v>86</v>
      </c>
      <c r="J64" s="137">
        <f t="shared" si="3"/>
        <v>563</v>
      </c>
    </row>
    <row r="65" spans="1:10" ht="12.75">
      <c r="A65" s="21" t="s">
        <v>523</v>
      </c>
      <c r="B65" s="216">
        <v>17</v>
      </c>
      <c r="C65" s="216">
        <v>52</v>
      </c>
      <c r="D65" s="216">
        <v>61</v>
      </c>
      <c r="E65" s="216">
        <v>57</v>
      </c>
      <c r="F65" s="216">
        <v>43</v>
      </c>
      <c r="G65" s="216">
        <v>64</v>
      </c>
      <c r="H65" s="216">
        <v>72</v>
      </c>
      <c r="I65" s="216">
        <v>66</v>
      </c>
      <c r="J65" s="137">
        <f t="shared" si="3"/>
        <v>432</v>
      </c>
    </row>
    <row r="66" spans="1:10" ht="12.75">
      <c r="A66" s="21" t="s">
        <v>524</v>
      </c>
      <c r="B66" s="216">
        <v>30</v>
      </c>
      <c r="C66" s="216">
        <v>74</v>
      </c>
      <c r="D66" s="216">
        <v>73</v>
      </c>
      <c r="E66" s="216">
        <v>101</v>
      </c>
      <c r="F66" s="216">
        <v>100</v>
      </c>
      <c r="G66" s="216">
        <v>98</v>
      </c>
      <c r="H66" s="216">
        <v>142</v>
      </c>
      <c r="I66" s="216">
        <v>104</v>
      </c>
      <c r="J66" s="137">
        <f t="shared" si="3"/>
        <v>722</v>
      </c>
    </row>
    <row r="67" spans="1:10" ht="12.75">
      <c r="A67" s="21" t="s">
        <v>525</v>
      </c>
      <c r="B67" s="216">
        <v>26</v>
      </c>
      <c r="C67" s="216">
        <v>42</v>
      </c>
      <c r="D67" s="216">
        <v>52</v>
      </c>
      <c r="E67" s="216">
        <v>72</v>
      </c>
      <c r="F67" s="216">
        <v>62</v>
      </c>
      <c r="G67" s="216">
        <v>78</v>
      </c>
      <c r="H67" s="216">
        <v>76</v>
      </c>
      <c r="I67" s="216">
        <v>76</v>
      </c>
      <c r="J67" s="137">
        <f t="shared" si="3"/>
        <v>484</v>
      </c>
    </row>
    <row r="68" spans="1:10" ht="12.75">
      <c r="A68" s="21" t="s">
        <v>526</v>
      </c>
      <c r="B68" s="216">
        <v>17</v>
      </c>
      <c r="C68" s="216">
        <v>51</v>
      </c>
      <c r="D68" s="216">
        <v>43</v>
      </c>
      <c r="E68" s="216">
        <v>58</v>
      </c>
      <c r="F68" s="216">
        <v>34</v>
      </c>
      <c r="G68" s="216">
        <v>50</v>
      </c>
      <c r="H68" s="216">
        <v>77</v>
      </c>
      <c r="I68" s="216">
        <v>53</v>
      </c>
      <c r="J68" s="137">
        <f t="shared" si="3"/>
        <v>383</v>
      </c>
    </row>
    <row r="69" spans="1:10" ht="12.75">
      <c r="A69" s="21" t="s">
        <v>527</v>
      </c>
      <c r="B69" s="216">
        <v>10</v>
      </c>
      <c r="C69" s="216">
        <v>29</v>
      </c>
      <c r="D69" s="216">
        <v>41</v>
      </c>
      <c r="E69" s="216">
        <v>39</v>
      </c>
      <c r="F69" s="216">
        <v>27</v>
      </c>
      <c r="G69" s="216">
        <v>44</v>
      </c>
      <c r="H69" s="216">
        <v>54</v>
      </c>
      <c r="I69" s="216">
        <v>59</v>
      </c>
      <c r="J69" s="137">
        <f t="shared" si="3"/>
        <v>303</v>
      </c>
    </row>
    <row r="70" spans="1:10" ht="12.75">
      <c r="A70" s="25" t="s">
        <v>528</v>
      </c>
      <c r="B70" s="216">
        <v>7</v>
      </c>
      <c r="C70" s="216">
        <v>20</v>
      </c>
      <c r="D70" s="216">
        <v>20</v>
      </c>
      <c r="E70" s="216">
        <v>41</v>
      </c>
      <c r="F70" s="216">
        <v>27</v>
      </c>
      <c r="G70" s="216">
        <v>51</v>
      </c>
      <c r="H70" s="216">
        <v>52</v>
      </c>
      <c r="I70" s="216">
        <v>47</v>
      </c>
      <c r="J70" s="137">
        <f t="shared" si="3"/>
        <v>265</v>
      </c>
    </row>
    <row r="71" spans="1:10" ht="12.75">
      <c r="A71" s="36" t="s">
        <v>596</v>
      </c>
      <c r="B71" s="205">
        <f aca="true" t="shared" si="4" ref="B71:J71">AVERAGE(B59:B70)</f>
        <v>30.416666666666668</v>
      </c>
      <c r="C71" s="205">
        <f t="shared" si="4"/>
        <v>75.5</v>
      </c>
      <c r="D71" s="205">
        <f t="shared" si="4"/>
        <v>85.66666666666667</v>
      </c>
      <c r="E71" s="205">
        <f t="shared" si="4"/>
        <v>101.5</v>
      </c>
      <c r="F71" s="205">
        <f t="shared" si="4"/>
        <v>91.66666666666667</v>
      </c>
      <c r="G71" s="205">
        <f t="shared" si="4"/>
        <v>95.16666666666667</v>
      </c>
      <c r="H71" s="205">
        <f t="shared" si="4"/>
        <v>127.33333333333333</v>
      </c>
      <c r="I71" s="205">
        <f t="shared" si="4"/>
        <v>105.91666666666667</v>
      </c>
      <c r="J71" s="205">
        <f t="shared" si="4"/>
        <v>713.1666666666666</v>
      </c>
    </row>
    <row r="72" ht="12.75">
      <c r="J72" s="24" t="s">
        <v>611</v>
      </c>
    </row>
    <row r="73" ht="12.75">
      <c r="A73" s="3" t="s">
        <v>828</v>
      </c>
    </row>
    <row r="74" ht="12.75">
      <c r="A74" t="s">
        <v>581</v>
      </c>
    </row>
    <row r="75" ht="12.75">
      <c r="A75" s="4" t="s">
        <v>829</v>
      </c>
    </row>
    <row r="76" ht="12.75">
      <c r="A76" t="s">
        <v>1163</v>
      </c>
    </row>
    <row r="77" ht="12.75">
      <c r="A77" t="s">
        <v>830</v>
      </c>
    </row>
    <row r="78" ht="12.75">
      <c r="J78" s="77" t="s">
        <v>101</v>
      </c>
    </row>
    <row r="79" spans="1:10" ht="12.75">
      <c r="A79" s="13" t="s">
        <v>231</v>
      </c>
      <c r="J79" s="46" t="s">
        <v>451</v>
      </c>
    </row>
    <row r="80" spans="1:10" ht="22.5">
      <c r="A80" s="20" t="s">
        <v>1202</v>
      </c>
      <c r="B80" s="30" t="s">
        <v>965</v>
      </c>
      <c r="C80" s="30" t="s">
        <v>966</v>
      </c>
      <c r="D80" s="30" t="s">
        <v>967</v>
      </c>
      <c r="E80" s="30" t="s">
        <v>984</v>
      </c>
      <c r="F80" s="30" t="s">
        <v>985</v>
      </c>
      <c r="G80" s="30" t="s">
        <v>989</v>
      </c>
      <c r="H80" s="30" t="s">
        <v>986</v>
      </c>
      <c r="I80" s="30" t="s">
        <v>987</v>
      </c>
      <c r="J80" s="221" t="s">
        <v>964</v>
      </c>
    </row>
    <row r="81" spans="1:10" ht="12.75">
      <c r="A81" s="21" t="s">
        <v>518</v>
      </c>
      <c r="B81" s="137">
        <f aca="true" t="shared" si="5" ref="B81:J81">B14-B15+B60</f>
        <v>19</v>
      </c>
      <c r="C81" s="137">
        <f t="shared" si="5"/>
        <v>42</v>
      </c>
      <c r="D81" s="137">
        <f t="shared" si="5"/>
        <v>57</v>
      </c>
      <c r="E81" s="137">
        <f t="shared" si="5"/>
        <v>69</v>
      </c>
      <c r="F81" s="137">
        <f t="shared" si="5"/>
        <v>45</v>
      </c>
      <c r="G81" s="137">
        <f t="shared" si="5"/>
        <v>79</v>
      </c>
      <c r="H81" s="137">
        <f t="shared" si="5"/>
        <v>88</v>
      </c>
      <c r="I81" s="137">
        <f t="shared" si="5"/>
        <v>61</v>
      </c>
      <c r="J81" s="137">
        <f t="shared" si="5"/>
        <v>460</v>
      </c>
    </row>
    <row r="82" spans="1:10" ht="12.75">
      <c r="A82" s="21" t="s">
        <v>519</v>
      </c>
      <c r="B82" s="137">
        <f aca="true" t="shared" si="6" ref="B82:J82">B15-B16+B61</f>
        <v>19</v>
      </c>
      <c r="C82" s="137">
        <f t="shared" si="6"/>
        <v>54</v>
      </c>
      <c r="D82" s="137">
        <f t="shared" si="6"/>
        <v>67</v>
      </c>
      <c r="E82" s="137">
        <f t="shared" si="6"/>
        <v>61</v>
      </c>
      <c r="F82" s="137">
        <f t="shared" si="6"/>
        <v>65</v>
      </c>
      <c r="G82" s="137">
        <f t="shared" si="6"/>
        <v>82</v>
      </c>
      <c r="H82" s="137">
        <f t="shared" si="6"/>
        <v>90</v>
      </c>
      <c r="I82" s="137">
        <f t="shared" si="6"/>
        <v>125</v>
      </c>
      <c r="J82" s="137">
        <f t="shared" si="6"/>
        <v>563</v>
      </c>
    </row>
    <row r="83" spans="1:10" ht="12.75">
      <c r="A83" s="21" t="s">
        <v>520</v>
      </c>
      <c r="B83" s="137">
        <f aca="true" t="shared" si="7" ref="B83:J83">B16-B17+B62</f>
        <v>44</v>
      </c>
      <c r="C83" s="137">
        <f t="shared" si="7"/>
        <v>89</v>
      </c>
      <c r="D83" s="137">
        <f t="shared" si="7"/>
        <v>99</v>
      </c>
      <c r="E83" s="137">
        <f t="shared" si="7"/>
        <v>122</v>
      </c>
      <c r="F83" s="137">
        <f t="shared" si="7"/>
        <v>136</v>
      </c>
      <c r="G83" s="137">
        <f t="shared" si="7"/>
        <v>108</v>
      </c>
      <c r="H83" s="137">
        <f t="shared" si="7"/>
        <v>140</v>
      </c>
      <c r="I83" s="137">
        <f t="shared" si="7"/>
        <v>113</v>
      </c>
      <c r="J83" s="137">
        <f t="shared" si="7"/>
        <v>851</v>
      </c>
    </row>
    <row r="84" spans="1:10" ht="12.75">
      <c r="A84" s="21" t="s">
        <v>521</v>
      </c>
      <c r="B84" s="137">
        <f aca="true" t="shared" si="8" ref="B84:J84">B17-B18+B63</f>
        <v>48</v>
      </c>
      <c r="C84" s="137">
        <f t="shared" si="8"/>
        <v>166</v>
      </c>
      <c r="D84" s="137">
        <f t="shared" si="8"/>
        <v>170</v>
      </c>
      <c r="E84" s="137">
        <f t="shared" si="8"/>
        <v>180</v>
      </c>
      <c r="F84" s="137">
        <f t="shared" si="8"/>
        <v>189</v>
      </c>
      <c r="G84" s="137">
        <f t="shared" si="8"/>
        <v>118</v>
      </c>
      <c r="H84" s="137">
        <f t="shared" si="8"/>
        <v>191</v>
      </c>
      <c r="I84" s="137">
        <f t="shared" si="8"/>
        <v>138</v>
      </c>
      <c r="J84" s="137">
        <f t="shared" si="8"/>
        <v>1200</v>
      </c>
    </row>
    <row r="85" spans="1:10" ht="12.75">
      <c r="A85" s="21" t="s">
        <v>522</v>
      </c>
      <c r="B85" s="137">
        <f aca="true" t="shared" si="9" ref="B85:H91">B18-B19+B64</f>
        <v>53</v>
      </c>
      <c r="C85" s="137">
        <f t="shared" si="9"/>
        <v>114</v>
      </c>
      <c r="D85" s="137">
        <f t="shared" si="9"/>
        <v>106</v>
      </c>
      <c r="E85" s="137">
        <f t="shared" si="9"/>
        <v>149</v>
      </c>
      <c r="F85" s="137">
        <f t="shared" si="9"/>
        <v>131</v>
      </c>
      <c r="G85" s="137">
        <f t="shared" si="9"/>
        <v>118</v>
      </c>
      <c r="H85" s="137">
        <f t="shared" si="9"/>
        <v>153</v>
      </c>
      <c r="I85" s="137">
        <v>0</v>
      </c>
      <c r="J85" s="137">
        <f aca="true" t="shared" si="10" ref="J85:J91">J18-J19+J64</f>
        <v>937</v>
      </c>
    </row>
    <row r="86" spans="1:10" ht="12.75">
      <c r="A86" s="21" t="s">
        <v>523</v>
      </c>
      <c r="B86" s="137">
        <f t="shared" si="9"/>
        <v>29</v>
      </c>
      <c r="C86" s="137">
        <f t="shared" si="9"/>
        <v>50</v>
      </c>
      <c r="D86" s="137">
        <f t="shared" si="9"/>
        <v>85</v>
      </c>
      <c r="E86" s="137">
        <f t="shared" si="9"/>
        <v>69</v>
      </c>
      <c r="F86" s="137">
        <f t="shared" si="9"/>
        <v>76</v>
      </c>
      <c r="G86" s="137">
        <f t="shared" si="9"/>
        <v>57</v>
      </c>
      <c r="H86" s="137">
        <f t="shared" si="9"/>
        <v>85</v>
      </c>
      <c r="I86" s="137">
        <f aca="true" t="shared" si="11" ref="I86:I91">I19-I20+I65</f>
        <v>52</v>
      </c>
      <c r="J86" s="137">
        <f t="shared" si="10"/>
        <v>503</v>
      </c>
    </row>
    <row r="87" spans="1:10" ht="12.75">
      <c r="A87" s="21" t="s">
        <v>524</v>
      </c>
      <c r="B87" s="137">
        <f t="shared" si="9"/>
        <v>30</v>
      </c>
      <c r="C87" s="137">
        <f t="shared" si="9"/>
        <v>81</v>
      </c>
      <c r="D87" s="137">
        <f t="shared" si="9"/>
        <v>77</v>
      </c>
      <c r="E87" s="137">
        <f t="shared" si="9"/>
        <v>116</v>
      </c>
      <c r="F87" s="137">
        <f t="shared" si="9"/>
        <v>94</v>
      </c>
      <c r="G87" s="137">
        <f t="shared" si="9"/>
        <v>86</v>
      </c>
      <c r="H87" s="137">
        <f t="shared" si="9"/>
        <v>116</v>
      </c>
      <c r="I87" s="137">
        <f t="shared" si="11"/>
        <v>111</v>
      </c>
      <c r="J87" s="137">
        <f t="shared" si="10"/>
        <v>711</v>
      </c>
    </row>
    <row r="88" spans="1:10" ht="12.75">
      <c r="A88" s="21" t="s">
        <v>525</v>
      </c>
      <c r="B88" s="137">
        <f t="shared" si="9"/>
        <v>38</v>
      </c>
      <c r="C88" s="137">
        <f t="shared" si="9"/>
        <v>67</v>
      </c>
      <c r="D88" s="137">
        <f t="shared" si="9"/>
        <v>90</v>
      </c>
      <c r="E88" s="137">
        <f t="shared" si="9"/>
        <v>91</v>
      </c>
      <c r="F88" s="137">
        <f t="shared" si="9"/>
        <v>83</v>
      </c>
      <c r="G88" s="137">
        <f t="shared" si="9"/>
        <v>107</v>
      </c>
      <c r="H88" s="137">
        <f t="shared" si="9"/>
        <v>121</v>
      </c>
      <c r="I88" s="137">
        <f t="shared" si="11"/>
        <v>92</v>
      </c>
      <c r="J88" s="137">
        <f t="shared" si="10"/>
        <v>689</v>
      </c>
    </row>
    <row r="89" spans="1:10" ht="12.75">
      <c r="A89" s="21" t="s">
        <v>526</v>
      </c>
      <c r="B89" s="137">
        <f t="shared" si="9"/>
        <v>43</v>
      </c>
      <c r="C89" s="137">
        <f t="shared" si="9"/>
        <v>57</v>
      </c>
      <c r="D89" s="137">
        <f t="shared" si="9"/>
        <v>84</v>
      </c>
      <c r="E89" s="137">
        <f t="shared" si="9"/>
        <v>79</v>
      </c>
      <c r="F89" s="137">
        <f t="shared" si="9"/>
        <v>105</v>
      </c>
      <c r="G89" s="137">
        <f t="shared" si="9"/>
        <v>84</v>
      </c>
      <c r="H89" s="137">
        <f t="shared" si="9"/>
        <v>120</v>
      </c>
      <c r="I89" s="137">
        <f t="shared" si="11"/>
        <v>86</v>
      </c>
      <c r="J89" s="137">
        <f t="shared" si="10"/>
        <v>658</v>
      </c>
    </row>
    <row r="90" spans="1:10" ht="12.75">
      <c r="A90" s="21" t="s">
        <v>527</v>
      </c>
      <c r="B90" s="137">
        <f t="shared" si="9"/>
        <v>21</v>
      </c>
      <c r="C90" s="137">
        <f t="shared" si="9"/>
        <v>76</v>
      </c>
      <c r="D90" s="137">
        <f t="shared" si="9"/>
        <v>75</v>
      </c>
      <c r="E90" s="137">
        <f t="shared" si="9"/>
        <v>93</v>
      </c>
      <c r="F90" s="137">
        <f t="shared" si="9"/>
        <v>72</v>
      </c>
      <c r="G90" s="137">
        <f t="shared" si="9"/>
        <v>98</v>
      </c>
      <c r="H90" s="137">
        <f t="shared" si="9"/>
        <v>128</v>
      </c>
      <c r="I90" s="137">
        <f t="shared" si="11"/>
        <v>120</v>
      </c>
      <c r="J90" s="137">
        <f t="shared" si="10"/>
        <v>683</v>
      </c>
    </row>
    <row r="91" spans="1:10" ht="12.75">
      <c r="A91" s="25" t="s">
        <v>528</v>
      </c>
      <c r="B91" s="137">
        <f t="shared" si="9"/>
        <v>24</v>
      </c>
      <c r="C91" s="137">
        <f t="shared" si="9"/>
        <v>62</v>
      </c>
      <c r="D91" s="137">
        <f t="shared" si="9"/>
        <v>81</v>
      </c>
      <c r="E91" s="137">
        <f t="shared" si="9"/>
        <v>96</v>
      </c>
      <c r="F91" s="137">
        <f t="shared" si="9"/>
        <v>55</v>
      </c>
      <c r="G91" s="137">
        <f t="shared" si="9"/>
        <v>81</v>
      </c>
      <c r="H91" s="137">
        <f t="shared" si="9"/>
        <v>98</v>
      </c>
      <c r="I91" s="137">
        <f t="shared" si="11"/>
        <v>100</v>
      </c>
      <c r="J91" s="137">
        <f t="shared" si="10"/>
        <v>597</v>
      </c>
    </row>
    <row r="92" spans="1:10" ht="12.75">
      <c r="A92" s="36" t="s">
        <v>596</v>
      </c>
      <c r="B92" s="205">
        <f aca="true" t="shared" si="12" ref="B92:J92">AVERAGE(B80:B91)</f>
        <v>33.45454545454545</v>
      </c>
      <c r="C92" s="205">
        <f t="shared" si="12"/>
        <v>78</v>
      </c>
      <c r="D92" s="205">
        <f t="shared" si="12"/>
        <v>90.0909090909091</v>
      </c>
      <c r="E92" s="205">
        <f t="shared" si="12"/>
        <v>102.27272727272727</v>
      </c>
      <c r="F92" s="205">
        <f t="shared" si="12"/>
        <v>95.54545454545455</v>
      </c>
      <c r="G92" s="205">
        <f t="shared" si="12"/>
        <v>92.54545454545455</v>
      </c>
      <c r="H92" s="205">
        <f t="shared" si="12"/>
        <v>120.9090909090909</v>
      </c>
      <c r="I92" s="205">
        <f t="shared" si="12"/>
        <v>90.72727272727273</v>
      </c>
      <c r="J92" s="205">
        <f t="shared" si="12"/>
        <v>713.8181818181819</v>
      </c>
    </row>
    <row r="93" spans="1:10" ht="12.75">
      <c r="A93" s="78" t="s">
        <v>1007</v>
      </c>
      <c r="F93" s="78" t="s">
        <v>1008</v>
      </c>
      <c r="J93" s="24" t="s">
        <v>611</v>
      </c>
    </row>
    <row r="111" ht="12.75">
      <c r="A111" s="3" t="s">
        <v>831</v>
      </c>
    </row>
    <row r="112" ht="12.75">
      <c r="A112" t="s">
        <v>1159</v>
      </c>
    </row>
    <row r="113" ht="12.75">
      <c r="A113" t="s">
        <v>1160</v>
      </c>
    </row>
    <row r="114" ht="12.75">
      <c r="E114" s="77" t="s">
        <v>102</v>
      </c>
    </row>
    <row r="115" ht="12.75">
      <c r="A115" s="13" t="s">
        <v>857</v>
      </c>
    </row>
    <row r="116" ht="12.75">
      <c r="A116" s="120" t="s">
        <v>836</v>
      </c>
    </row>
    <row r="117" spans="1:5" ht="12.75">
      <c r="A117" s="271" t="s">
        <v>472</v>
      </c>
      <c r="B117" s="269" t="s">
        <v>313</v>
      </c>
      <c r="C117" s="270"/>
      <c r="D117" s="269" t="s">
        <v>314</v>
      </c>
      <c r="E117" s="270"/>
    </row>
    <row r="118" spans="1:5" ht="12.75">
      <c r="A118" s="271"/>
      <c r="B118" s="43" t="s">
        <v>1046</v>
      </c>
      <c r="C118" s="43" t="s">
        <v>1045</v>
      </c>
      <c r="D118" s="43" t="s">
        <v>1046</v>
      </c>
      <c r="E118" s="43" t="s">
        <v>1045</v>
      </c>
    </row>
    <row r="119" spans="1:5" ht="12.75">
      <c r="A119" s="43" t="s">
        <v>481</v>
      </c>
      <c r="B119" s="146">
        <v>3493</v>
      </c>
      <c r="C119" s="165">
        <v>0.7296845623563819</v>
      </c>
      <c r="D119" s="185">
        <v>682</v>
      </c>
      <c r="E119" s="165">
        <v>0.2415014164305949</v>
      </c>
    </row>
    <row r="120" spans="1:5" ht="12.75">
      <c r="A120" s="44" t="s">
        <v>482</v>
      </c>
      <c r="B120" s="146">
        <v>321</v>
      </c>
      <c r="C120" s="165">
        <v>0.06705661165656987</v>
      </c>
      <c r="D120" s="185">
        <v>533</v>
      </c>
      <c r="E120" s="165">
        <v>0.18873937677053823</v>
      </c>
    </row>
    <row r="121" spans="1:5" ht="12.75">
      <c r="A121" s="44" t="s">
        <v>483</v>
      </c>
      <c r="B121" s="146">
        <v>153</v>
      </c>
      <c r="C121" s="165">
        <v>0.03196156256528097</v>
      </c>
      <c r="D121" s="185">
        <v>981</v>
      </c>
      <c r="E121" s="165">
        <v>0.3473796033994334</v>
      </c>
    </row>
    <row r="122" spans="1:5" ht="12.75">
      <c r="A122" s="44" t="s">
        <v>484</v>
      </c>
      <c r="B122" s="146">
        <v>148</v>
      </c>
      <c r="C122" s="165">
        <v>0.030917067056611656</v>
      </c>
      <c r="D122" s="185">
        <v>238</v>
      </c>
      <c r="E122" s="165">
        <v>0.08427762039660057</v>
      </c>
    </row>
    <row r="123" spans="1:5" ht="12.75">
      <c r="A123" s="44" t="s">
        <v>485</v>
      </c>
      <c r="B123" s="146">
        <v>620</v>
      </c>
      <c r="C123" s="165">
        <v>0.12951744307499477</v>
      </c>
      <c r="D123" s="185">
        <v>39</v>
      </c>
      <c r="E123" s="165">
        <v>0.013810198300283285</v>
      </c>
    </row>
    <row r="124" spans="1:5" ht="12.75">
      <c r="A124" s="44" t="s">
        <v>486</v>
      </c>
      <c r="B124" s="146">
        <v>44</v>
      </c>
      <c r="C124" s="165">
        <v>0.009191560476289952</v>
      </c>
      <c r="D124" s="185">
        <v>36</v>
      </c>
      <c r="E124" s="165">
        <v>0.012747875354107648</v>
      </c>
    </row>
    <row r="125" spans="1:5" ht="12.75">
      <c r="A125" s="44" t="s">
        <v>487</v>
      </c>
      <c r="B125" s="146">
        <v>3</v>
      </c>
      <c r="C125" s="165">
        <v>0.0006266973052015876</v>
      </c>
      <c r="D125" s="185">
        <v>210</v>
      </c>
      <c r="E125" s="165">
        <v>0.07436260623229461</v>
      </c>
    </row>
    <row r="126" spans="1:5" ht="12.75">
      <c r="A126" s="44" t="s">
        <v>488</v>
      </c>
      <c r="B126" s="146">
        <v>5</v>
      </c>
      <c r="C126" s="165">
        <v>0.0010444955086693127</v>
      </c>
      <c r="D126" s="185">
        <v>105</v>
      </c>
      <c r="E126" s="165">
        <v>0.037181303116147306</v>
      </c>
    </row>
    <row r="127" spans="1:5" ht="12.75">
      <c r="A127" s="55" t="s">
        <v>1047</v>
      </c>
      <c r="B127" s="168">
        <f>SUM(B123:B126)</f>
        <v>672</v>
      </c>
      <c r="C127" s="169">
        <v>0.1403801963651556</v>
      </c>
      <c r="D127" s="168">
        <v>390</v>
      </c>
      <c r="E127" s="169">
        <v>0.13810198300283286</v>
      </c>
    </row>
    <row r="128" ht="12.75">
      <c r="E128" s="24" t="s">
        <v>611</v>
      </c>
    </row>
    <row r="129" spans="1:5" ht="12.75">
      <c r="A129" s="3"/>
      <c r="B129" s="35"/>
      <c r="D129" s="35"/>
      <c r="E129" s="65"/>
    </row>
    <row r="130" spans="1:3" ht="12.75">
      <c r="A130" s="3" t="s">
        <v>832</v>
      </c>
      <c r="C130" s="65"/>
    </row>
    <row r="131" ht="12.75">
      <c r="A131" t="s">
        <v>1406</v>
      </c>
    </row>
    <row r="133" spans="1:10" ht="12.75">
      <c r="A133" s="120" t="s">
        <v>1086</v>
      </c>
      <c r="F133" s="71"/>
      <c r="H133" s="71"/>
      <c r="J133" s="71"/>
    </row>
    <row r="134" ht="12.75">
      <c r="A134" s="265" t="s">
        <v>1000</v>
      </c>
    </row>
    <row r="135" spans="1:3" ht="12.75">
      <c r="A135" s="141" t="s">
        <v>1085</v>
      </c>
      <c r="B135" s="140" t="s">
        <v>1031</v>
      </c>
      <c r="C135" s="140" t="s">
        <v>1035</v>
      </c>
    </row>
    <row r="136" spans="1:3" ht="12.75">
      <c r="A136" s="138">
        <v>2003</v>
      </c>
      <c r="B136" s="139">
        <v>9.174138954869358</v>
      </c>
      <c r="C136" s="139">
        <v>4.654719981824378</v>
      </c>
    </row>
    <row r="137" spans="1:3" ht="12.75">
      <c r="A137" s="138">
        <v>2004</v>
      </c>
      <c r="B137" s="139">
        <v>8.12082200543739</v>
      </c>
      <c r="C137" s="139">
        <v>4.217560975609756</v>
      </c>
    </row>
    <row r="138" spans="1:3" ht="12.75">
      <c r="A138" s="138">
        <v>2005</v>
      </c>
      <c r="B138" s="139">
        <v>8.385737604570496</v>
      </c>
      <c r="C138" s="139">
        <v>4.152109766892889</v>
      </c>
    </row>
    <row r="139" spans="1:3" ht="12.75">
      <c r="A139" s="138">
        <v>2006</v>
      </c>
      <c r="B139" s="139">
        <v>8.107308160779537</v>
      </c>
      <c r="C139" s="139">
        <v>3.896490495090871</v>
      </c>
    </row>
    <row r="140" spans="1:3" ht="12.75">
      <c r="A140" s="138">
        <v>2007</v>
      </c>
      <c r="B140" s="139">
        <v>7.385269121813031</v>
      </c>
      <c r="C140" s="139"/>
    </row>
    <row r="141" ht="12.75">
      <c r="A141" s="3"/>
    </row>
    <row r="142" ht="12.75">
      <c r="A142" s="3" t="s">
        <v>833</v>
      </c>
    </row>
    <row r="143" ht="12.75">
      <c r="A143" t="s">
        <v>834</v>
      </c>
    </row>
    <row r="145" ht="12.75">
      <c r="B145" s="78" t="s">
        <v>1009</v>
      </c>
    </row>
    <row r="147" ht="12.75">
      <c r="D147" s="3"/>
    </row>
    <row r="167" ht="15">
      <c r="A167" s="104" t="s">
        <v>458</v>
      </c>
    </row>
    <row r="170" ht="12.75">
      <c r="A170" s="3" t="s">
        <v>1385</v>
      </c>
    </row>
    <row r="171" ht="12.75">
      <c r="A171" t="s">
        <v>1407</v>
      </c>
    </row>
    <row r="172" ht="12.75">
      <c r="A172" t="s">
        <v>1210</v>
      </c>
    </row>
    <row r="173" ht="12.75">
      <c r="A173" t="s">
        <v>79</v>
      </c>
    </row>
    <row r="175" ht="12.75">
      <c r="J175" s="77" t="s">
        <v>103</v>
      </c>
    </row>
    <row r="176" spans="1:10" ht="12.75">
      <c r="A176" s="13" t="s">
        <v>1005</v>
      </c>
      <c r="J176" s="46" t="s">
        <v>312</v>
      </c>
    </row>
    <row r="177" spans="1:10" ht="22.5">
      <c r="A177" s="20" t="s">
        <v>1202</v>
      </c>
      <c r="B177" s="30" t="s">
        <v>965</v>
      </c>
      <c r="C177" s="30" t="s">
        <v>966</v>
      </c>
      <c r="D177" s="30" t="s">
        <v>967</v>
      </c>
      <c r="E177" s="30" t="s">
        <v>984</v>
      </c>
      <c r="F177" s="30" t="s">
        <v>985</v>
      </c>
      <c r="G177" s="30" t="s">
        <v>989</v>
      </c>
      <c r="H177" s="30" t="s">
        <v>986</v>
      </c>
      <c r="I177" s="30" t="s">
        <v>987</v>
      </c>
      <c r="J177" s="221" t="s">
        <v>964</v>
      </c>
    </row>
    <row r="178" spans="1:10" ht="12.75">
      <c r="A178" s="25" t="s">
        <v>517</v>
      </c>
      <c r="B178" s="167">
        <v>0.031911079239870924</v>
      </c>
      <c r="C178" s="167">
        <v>0.049906716417910446</v>
      </c>
      <c r="D178" s="167">
        <v>0.055285681239879716</v>
      </c>
      <c r="E178" s="167">
        <v>0.05701167017409604</v>
      </c>
      <c r="F178" s="167">
        <v>0.05436668594563331</v>
      </c>
      <c r="G178" s="167">
        <v>0.13372093023255813</v>
      </c>
      <c r="H178" s="167">
        <v>0.09114729552685757</v>
      </c>
      <c r="I178" s="167">
        <v>0.12611940298507462</v>
      </c>
      <c r="J178" s="167">
        <v>0.07470752249274196</v>
      </c>
    </row>
    <row r="179" spans="1:10" ht="12.75">
      <c r="A179" s="21" t="s">
        <v>518</v>
      </c>
      <c r="B179" s="167">
        <v>0.02832556471853711</v>
      </c>
      <c r="C179" s="167">
        <v>0.04827425373134328</v>
      </c>
      <c r="D179" s="167">
        <v>0.05135322692574601</v>
      </c>
      <c r="E179" s="167">
        <v>0.05203749760857088</v>
      </c>
      <c r="F179" s="167">
        <v>0.05263157894736842</v>
      </c>
      <c r="G179" s="167">
        <v>0.12956810631229235</v>
      </c>
      <c r="H179" s="167">
        <v>0.0868425977915029</v>
      </c>
      <c r="I179" s="167">
        <v>0.12835820895522387</v>
      </c>
      <c r="J179" s="167">
        <v>0.07189054011325419</v>
      </c>
    </row>
    <row r="180" spans="1:10" ht="12.75">
      <c r="A180" s="21" t="s">
        <v>519</v>
      </c>
      <c r="B180" s="167">
        <v>0.02545715310147006</v>
      </c>
      <c r="C180" s="167">
        <v>0.04617537313432836</v>
      </c>
      <c r="D180" s="167">
        <v>0.04603284755956512</v>
      </c>
      <c r="E180" s="167">
        <v>0.05892481346852879</v>
      </c>
      <c r="F180" s="167">
        <v>0.05320994794679005</v>
      </c>
      <c r="G180" s="167">
        <v>0.1270764119601329</v>
      </c>
      <c r="H180" s="167">
        <v>0.08721691933370765</v>
      </c>
      <c r="I180" s="167">
        <v>0.1154228855721393</v>
      </c>
      <c r="J180" s="167">
        <v>0.07016585702377189</v>
      </c>
    </row>
    <row r="181" spans="1:10" ht="12.75">
      <c r="A181" s="21" t="s">
        <v>520</v>
      </c>
      <c r="B181" s="167">
        <v>0.06059519541054141</v>
      </c>
      <c r="C181" s="167">
        <v>0.11054104477611941</v>
      </c>
      <c r="D181" s="167">
        <v>0.1251445755262549</v>
      </c>
      <c r="E181" s="167">
        <v>0.11861488425483069</v>
      </c>
      <c r="F181" s="167">
        <v>0.11856564488143435</v>
      </c>
      <c r="G181" s="167">
        <v>0.1937984496124031</v>
      </c>
      <c r="H181" s="167">
        <v>0.16863185476324163</v>
      </c>
      <c r="I181" s="167">
        <v>0.1925373134328358</v>
      </c>
      <c r="J181" s="167">
        <v>0.1378021788496364</v>
      </c>
    </row>
    <row r="182" spans="1:10" ht="12.75">
      <c r="A182" s="21" t="s">
        <v>521</v>
      </c>
      <c r="B182" s="167">
        <v>0.0645392613840086</v>
      </c>
      <c r="C182" s="167">
        <v>0.09095149253731344</v>
      </c>
      <c r="D182" s="167">
        <v>0.1087207957436965</v>
      </c>
      <c r="E182" s="167">
        <v>0.1069447101587909</v>
      </c>
      <c r="F182" s="167">
        <v>0.10487757856178909</v>
      </c>
      <c r="G182" s="167">
        <v>0.19269102990033224</v>
      </c>
      <c r="H182" s="167">
        <v>0.16039678083473705</v>
      </c>
      <c r="I182" s="167">
        <v>0.1880597014925373</v>
      </c>
      <c r="J182" s="167">
        <v>0.12797148523958723</v>
      </c>
    </row>
    <row r="183" spans="1:10" ht="12.75">
      <c r="A183" s="21" t="s">
        <v>522</v>
      </c>
      <c r="B183" s="167">
        <v>0.05342416636787379</v>
      </c>
      <c r="C183" s="167">
        <v>0.07765858208955224</v>
      </c>
      <c r="D183" s="167">
        <v>0.09900532037936619</v>
      </c>
      <c r="E183" s="167">
        <v>0.09412665008609145</v>
      </c>
      <c r="F183" s="167">
        <v>0.09215346057451321</v>
      </c>
      <c r="G183" s="167">
        <v>0.18355481727574752</v>
      </c>
      <c r="H183" s="167">
        <v>0.15085158150851583</v>
      </c>
      <c r="I183" s="167">
        <v>0.18134328358208956</v>
      </c>
      <c r="J183" s="167">
        <v>0.11722096064848084</v>
      </c>
    </row>
    <row r="184" spans="1:10" ht="12.75">
      <c r="A184" s="21" t="s">
        <v>523</v>
      </c>
      <c r="B184" s="167">
        <v>0.04912154894227322</v>
      </c>
      <c r="C184" s="167">
        <v>0.078125</v>
      </c>
      <c r="D184" s="167">
        <v>0.09345362017117742</v>
      </c>
      <c r="E184" s="167">
        <v>0.09183087813277215</v>
      </c>
      <c r="F184" s="167">
        <v>0.08579140158087527</v>
      </c>
      <c r="G184" s="167">
        <v>0.18549280177187155</v>
      </c>
      <c r="H184" s="167">
        <v>0.14841849148418493</v>
      </c>
      <c r="I184" s="167">
        <v>0.18482587064676617</v>
      </c>
      <c r="J184" s="167">
        <v>0.1151800856592601</v>
      </c>
    </row>
    <row r="185" spans="1:10" ht="12.75">
      <c r="A185" s="21" t="s">
        <v>524</v>
      </c>
      <c r="B185" s="167">
        <v>0.04912154894227322</v>
      </c>
      <c r="C185" s="167">
        <v>0.07649253731343283</v>
      </c>
      <c r="D185" s="167">
        <v>0.09252833680314597</v>
      </c>
      <c r="E185" s="167">
        <v>0.08896116319112302</v>
      </c>
      <c r="F185" s="167">
        <v>0.08694813957971853</v>
      </c>
      <c r="G185" s="167">
        <v>0.18881506090808417</v>
      </c>
      <c r="H185" s="167">
        <v>0.15328467153284672</v>
      </c>
      <c r="I185" s="167">
        <v>0.18308457711442785</v>
      </c>
      <c r="J185" s="167">
        <v>0.11549627755899854</v>
      </c>
    </row>
    <row r="186" spans="1:10" ht="12.75">
      <c r="A186" s="21" t="s">
        <v>525</v>
      </c>
      <c r="B186" s="167">
        <v>0.04481893151667264</v>
      </c>
      <c r="C186" s="167">
        <v>0.07066231343283583</v>
      </c>
      <c r="D186" s="167">
        <v>0.0837381448068471</v>
      </c>
      <c r="E186" s="167">
        <v>0.08532619093170078</v>
      </c>
      <c r="F186" s="167">
        <v>0.0828995565837671</v>
      </c>
      <c r="G186" s="167">
        <v>0.18078626799557032</v>
      </c>
      <c r="H186" s="167">
        <v>0.14486243683323977</v>
      </c>
      <c r="I186" s="167">
        <v>0.1791044776119403</v>
      </c>
      <c r="J186" s="167">
        <v>0.10960361033660065</v>
      </c>
    </row>
    <row r="187" spans="1:10" ht="12.75">
      <c r="A187" s="21" t="s">
        <v>526</v>
      </c>
      <c r="B187" s="167">
        <v>0.03549659376120473</v>
      </c>
      <c r="C187" s="167">
        <v>0.06926305970149253</v>
      </c>
      <c r="D187" s="167">
        <v>0.07425399028452463</v>
      </c>
      <c r="E187" s="167">
        <v>0.08130859001339201</v>
      </c>
      <c r="F187" s="167">
        <v>0.06921149026412185</v>
      </c>
      <c r="G187" s="167">
        <v>0.1713732004429679</v>
      </c>
      <c r="H187" s="167">
        <v>0.13681452367583755</v>
      </c>
      <c r="I187" s="167">
        <v>0.1708955223880597</v>
      </c>
      <c r="J187" s="167">
        <v>0.10169881284314007</v>
      </c>
    </row>
    <row r="188" spans="1:10" ht="12.75">
      <c r="A188" s="21" t="s">
        <v>527</v>
      </c>
      <c r="B188" s="167">
        <v>0.03155252778773754</v>
      </c>
      <c r="C188" s="167">
        <v>0.05830223880597015</v>
      </c>
      <c r="D188" s="167">
        <v>0.06638908165625723</v>
      </c>
      <c r="E188" s="167">
        <v>0.07097761622345514</v>
      </c>
      <c r="F188" s="167">
        <v>0.06053595527279738</v>
      </c>
      <c r="G188" s="167">
        <v>0.15642303433001106</v>
      </c>
      <c r="H188" s="167">
        <v>0.12296462661426165</v>
      </c>
      <c r="I188" s="167">
        <v>0.15572139303482588</v>
      </c>
      <c r="J188" s="167">
        <v>0.09077581994308546</v>
      </c>
    </row>
    <row r="189" spans="1:10" ht="12.75">
      <c r="A189" s="25" t="s">
        <v>528</v>
      </c>
      <c r="B189" s="167">
        <v>0.02545715310147006</v>
      </c>
      <c r="C189" s="167">
        <v>0.048507462686567165</v>
      </c>
      <c r="D189" s="167">
        <v>0.05227851029377747</v>
      </c>
      <c r="E189" s="167">
        <v>0.060455328104074994</v>
      </c>
      <c r="F189" s="167">
        <v>0.05513784461152882</v>
      </c>
      <c r="G189" s="167">
        <v>0.1481173864894795</v>
      </c>
      <c r="H189" s="167">
        <v>0.11435523114355231</v>
      </c>
      <c r="I189" s="167">
        <v>0.14253731343283582</v>
      </c>
      <c r="J189" s="167">
        <v>0.08123257351461668</v>
      </c>
    </row>
    <row r="190" spans="1:10" ht="12.75">
      <c r="A190" s="36" t="s">
        <v>596</v>
      </c>
      <c r="B190" s="169">
        <f>AVERAGEA(B178:B189)</f>
        <v>0.041651727022827774</v>
      </c>
      <c r="C190" s="169">
        <f>AVERAGEA(C178:C189)</f>
        <v>0.0687383395522388</v>
      </c>
      <c r="D190" s="169">
        <f aca="true" t="shared" si="13" ref="D190:J190">AVERAGEA(D178:D189)</f>
        <v>0.07901534428251987</v>
      </c>
      <c r="E190" s="169">
        <f t="shared" si="13"/>
        <v>0.08054333269561889</v>
      </c>
      <c r="F190" s="169">
        <f t="shared" si="13"/>
        <v>0.0763607737291948</v>
      </c>
      <c r="G190" s="169">
        <f t="shared" si="13"/>
        <v>0.1659514581026209</v>
      </c>
      <c r="H190" s="169">
        <f t="shared" si="13"/>
        <v>0.13048225092020713</v>
      </c>
      <c r="I190" s="169">
        <f t="shared" si="13"/>
        <v>0.1623341625207297</v>
      </c>
      <c r="J190" s="169">
        <f t="shared" si="13"/>
        <v>0.10114547701859783</v>
      </c>
    </row>
    <row r="191" spans="1:10" ht="12.75">
      <c r="A191" s="105" t="s">
        <v>48</v>
      </c>
      <c r="B191" s="207">
        <f aca="true" t="shared" si="14" ref="B191:I191">RANK(B190,$B190:$I190,1)</f>
        <v>1</v>
      </c>
      <c r="C191" s="207">
        <f t="shared" si="14"/>
        <v>2</v>
      </c>
      <c r="D191" s="207">
        <f t="shared" si="14"/>
        <v>4</v>
      </c>
      <c r="E191" s="207">
        <f t="shared" si="14"/>
        <v>5</v>
      </c>
      <c r="F191" s="207">
        <f t="shared" si="14"/>
        <v>3</v>
      </c>
      <c r="G191" s="207">
        <f t="shared" si="14"/>
        <v>8</v>
      </c>
      <c r="H191" s="207">
        <f t="shared" si="14"/>
        <v>6</v>
      </c>
      <c r="I191" s="207">
        <f t="shared" si="14"/>
        <v>7</v>
      </c>
      <c r="J191" s="208" t="s">
        <v>474</v>
      </c>
    </row>
    <row r="192" ht="12.75">
      <c r="J192" s="24" t="s">
        <v>1383</v>
      </c>
    </row>
    <row r="194" ht="12.75">
      <c r="A194" s="3" t="s">
        <v>1386</v>
      </c>
    </row>
    <row r="195" ht="12.75">
      <c r="A195" t="s">
        <v>1161</v>
      </c>
    </row>
    <row r="196" ht="12.75">
      <c r="A196" t="s">
        <v>1164</v>
      </c>
    </row>
    <row r="197" ht="12.75">
      <c r="A197" s="4" t="s">
        <v>582</v>
      </c>
    </row>
    <row r="199" ht="12.75">
      <c r="B199" s="78" t="s">
        <v>892</v>
      </c>
    </row>
    <row r="222" ht="12.75">
      <c r="A222" s="3" t="s">
        <v>1408</v>
      </c>
    </row>
    <row r="223" spans="1:11" ht="12.75">
      <c r="A223" t="s">
        <v>583</v>
      </c>
      <c r="J223" s="65"/>
      <c r="K223" s="3"/>
    </row>
    <row r="224" ht="12.75">
      <c r="A224" t="s">
        <v>584</v>
      </c>
    </row>
    <row r="225" ht="12.75">
      <c r="A225" t="s">
        <v>585</v>
      </c>
    </row>
    <row r="226" ht="12.75">
      <c r="A226" t="s">
        <v>586</v>
      </c>
    </row>
    <row r="228" spans="6:11" ht="12.75">
      <c r="F228" s="77" t="s">
        <v>891</v>
      </c>
      <c r="K228" s="3"/>
    </row>
    <row r="229" ht="12.75">
      <c r="B229" s="13" t="s">
        <v>858</v>
      </c>
    </row>
    <row r="230" ht="12.75">
      <c r="B230" s="13" t="s">
        <v>85</v>
      </c>
    </row>
    <row r="231" spans="2:4" ht="12.75">
      <c r="B231" s="120" t="s">
        <v>455</v>
      </c>
      <c r="D231" s="51"/>
    </row>
    <row r="232" spans="2:6" ht="12.75">
      <c r="B232" s="52" t="s">
        <v>1202</v>
      </c>
      <c r="C232" s="53" t="s">
        <v>1030</v>
      </c>
      <c r="D232" s="53" t="s">
        <v>1043</v>
      </c>
      <c r="E232" s="53" t="s">
        <v>1087</v>
      </c>
      <c r="F232" s="53" t="s">
        <v>320</v>
      </c>
    </row>
    <row r="233" spans="2:6" ht="12.75">
      <c r="B233" s="21" t="s">
        <v>1032</v>
      </c>
      <c r="C233" s="165">
        <v>0.2240042769313018</v>
      </c>
      <c r="D233" s="165">
        <v>0.11288350082416122</v>
      </c>
      <c r="E233" s="165">
        <v>0.08451797046027655</v>
      </c>
      <c r="F233" s="165">
        <v>0.07470752249274196</v>
      </c>
    </row>
    <row r="234" spans="2:14" ht="12.75">
      <c r="B234" s="21" t="s">
        <v>1033</v>
      </c>
      <c r="C234" s="165">
        <v>0.26486901897888265</v>
      </c>
      <c r="D234" s="165">
        <v>0.10719412984527038</v>
      </c>
      <c r="E234" s="165">
        <v>0.0841300191204589</v>
      </c>
      <c r="F234" s="165">
        <v>0.07189054011325419</v>
      </c>
      <c r="L234" s="65"/>
      <c r="M234" s="65"/>
      <c r="N234" s="65"/>
    </row>
    <row r="235" spans="2:14" ht="12.75">
      <c r="B235" s="21" t="s">
        <v>1034</v>
      </c>
      <c r="C235" s="165">
        <v>0.26319834268912057</v>
      </c>
      <c r="D235" s="165">
        <v>0.1125644706758122</v>
      </c>
      <c r="E235" s="165">
        <v>0.0905589270374373</v>
      </c>
      <c r="F235" s="165">
        <v>0.07016585702377189</v>
      </c>
      <c r="L235" s="65"/>
      <c r="M235" s="65"/>
      <c r="N235" s="65"/>
    </row>
    <row r="236" spans="2:14" ht="12.75">
      <c r="B236" s="21" t="s">
        <v>1035</v>
      </c>
      <c r="C236" s="165">
        <v>0.29450681635926224</v>
      </c>
      <c r="D236" s="165">
        <v>0.2185888233104695</v>
      </c>
      <c r="E236" s="165">
        <v>0.18812868900157953</v>
      </c>
      <c r="F236" s="165">
        <v>0.1378021788496364</v>
      </c>
      <c r="L236" s="65"/>
      <c r="M236" s="65"/>
      <c r="N236" s="65"/>
    </row>
    <row r="237" spans="2:14" ht="12.75">
      <c r="B237" s="21" t="s">
        <v>1036</v>
      </c>
      <c r="C237" s="165">
        <v>0.2770649558941459</v>
      </c>
      <c r="D237" s="165">
        <v>0.2042590524804594</v>
      </c>
      <c r="E237" s="165">
        <v>0.17599135422728407</v>
      </c>
      <c r="F237" s="165">
        <v>0.12797148523958723</v>
      </c>
      <c r="L237" s="65"/>
      <c r="M237" s="65"/>
      <c r="N237" s="65"/>
    </row>
    <row r="238" spans="2:14" ht="12.75">
      <c r="B238" s="21" t="s">
        <v>1037</v>
      </c>
      <c r="C238" s="165">
        <v>0.2672079657845496</v>
      </c>
      <c r="D238" s="165">
        <v>0.20221194236188653</v>
      </c>
      <c r="E238" s="165">
        <v>0.16493474104248068</v>
      </c>
      <c r="F238" s="165">
        <v>0.11722096064848084</v>
      </c>
      <c r="L238" s="65"/>
      <c r="M238" s="65"/>
      <c r="N238" s="65"/>
    </row>
    <row r="239" spans="2:14" ht="12.75">
      <c r="B239" s="21" t="s">
        <v>1038</v>
      </c>
      <c r="C239" s="165">
        <v>0.2722534081796311</v>
      </c>
      <c r="D239" s="165">
        <v>0.2025043866645398</v>
      </c>
      <c r="E239" s="165">
        <v>0.16668052207166015</v>
      </c>
      <c r="F239" s="165">
        <v>0.1151800856592601</v>
      </c>
      <c r="L239" s="65"/>
      <c r="M239" s="65"/>
      <c r="N239" s="65"/>
    </row>
    <row r="240" spans="2:14" ht="12.75">
      <c r="B240" s="21" t="s">
        <v>1039</v>
      </c>
      <c r="C240" s="165">
        <v>0.28177626303127506</v>
      </c>
      <c r="D240" s="165">
        <v>0.18562237464773754</v>
      </c>
      <c r="E240" s="165">
        <v>0.1650178734724416</v>
      </c>
      <c r="F240" s="165">
        <v>0.11549627755899854</v>
      </c>
      <c r="L240" s="65"/>
      <c r="M240" s="65"/>
      <c r="N240" s="65"/>
    </row>
    <row r="241" spans="2:14" ht="12.75">
      <c r="B241" s="21" t="s">
        <v>1040</v>
      </c>
      <c r="C241" s="165">
        <v>0.272654370489174</v>
      </c>
      <c r="D241" s="165">
        <v>0.1757590258946137</v>
      </c>
      <c r="E241" s="165">
        <v>0.15797932773574971</v>
      </c>
      <c r="F241" s="165">
        <v>0.10960361033660065</v>
      </c>
      <c r="L241" s="65"/>
      <c r="M241" s="65"/>
      <c r="N241" s="65"/>
    </row>
    <row r="242" spans="2:14" ht="12.75">
      <c r="B242" s="21" t="s">
        <v>1041</v>
      </c>
      <c r="C242" s="165">
        <v>0.25060144346431434</v>
      </c>
      <c r="D242" s="165">
        <v>0.1612697399904291</v>
      </c>
      <c r="E242" s="165">
        <v>0.14503837947183196</v>
      </c>
      <c r="F242" s="165">
        <v>0.10169881284314007</v>
      </c>
      <c r="L242" s="65"/>
      <c r="M242" s="65"/>
      <c r="N242" s="65"/>
    </row>
    <row r="243" spans="2:14" ht="12.75">
      <c r="B243" s="21" t="s">
        <v>1042</v>
      </c>
      <c r="C243" s="165">
        <v>0.24164661855118952</v>
      </c>
      <c r="D243" s="165">
        <v>0.1436964959855373</v>
      </c>
      <c r="E243" s="165">
        <v>0.13062875827860448</v>
      </c>
      <c r="F243" s="165">
        <v>0.09077581994308546</v>
      </c>
      <c r="L243" s="65"/>
      <c r="M243" s="65"/>
      <c r="N243" s="65"/>
    </row>
    <row r="244" spans="2:14" ht="12.75">
      <c r="B244" s="21" t="s">
        <v>1031</v>
      </c>
      <c r="C244" s="165">
        <v>0.20960304731355253</v>
      </c>
      <c r="D244" s="165">
        <v>0.13040357313766152</v>
      </c>
      <c r="E244" s="165">
        <v>0.11394685066644498</v>
      </c>
      <c r="F244" s="165">
        <v>0.08123257351461668</v>
      </c>
      <c r="L244" s="65"/>
      <c r="M244" s="65"/>
      <c r="N244" s="65"/>
    </row>
    <row r="245" spans="2:14" ht="12.75">
      <c r="B245" s="36" t="s">
        <v>596</v>
      </c>
      <c r="C245" s="210">
        <f>AVERAGEA(C233:C244)</f>
        <v>0.25994887730553334</v>
      </c>
      <c r="D245" s="210">
        <f>AVERAGEA(D233:D244)</f>
        <v>0.16307979298488154</v>
      </c>
      <c r="E245" s="210">
        <f>AVERAGEA(E233:E244)</f>
        <v>0.13896278438218748</v>
      </c>
      <c r="F245" s="210">
        <f>AVERAGEA(F233:F244)</f>
        <v>0.10114547701859783</v>
      </c>
      <c r="L245" s="65"/>
      <c r="M245" s="65"/>
      <c r="N245" s="65"/>
    </row>
    <row r="246" spans="6:14" ht="12.75">
      <c r="F246" s="24" t="s">
        <v>1383</v>
      </c>
      <c r="L246" s="65"/>
      <c r="M246" s="65"/>
      <c r="N246" s="65"/>
    </row>
    <row r="248" ht="12.75">
      <c r="A248" s="3" t="s">
        <v>1409</v>
      </c>
    </row>
    <row r="249" ht="12.75">
      <c r="A249" t="s">
        <v>1207</v>
      </c>
    </row>
    <row r="250" ht="12.75">
      <c r="A250" t="s">
        <v>1388</v>
      </c>
    </row>
    <row r="251" ht="12.75">
      <c r="A251" t="s">
        <v>1162</v>
      </c>
    </row>
    <row r="254" ht="12.75">
      <c r="B254" s="78" t="s">
        <v>897</v>
      </c>
    </row>
  </sheetData>
  <mergeCells count="3">
    <mergeCell ref="A117:A118"/>
    <mergeCell ref="D117:E117"/>
    <mergeCell ref="B117:C117"/>
  </mergeCells>
  <conditionalFormatting sqref="B14:J25">
    <cfRule type="cellIs" priority="1" dxfId="0" operator="equal" stopIfTrue="1">
      <formula>MAX(B$14:B$25)</formula>
    </cfRule>
    <cfRule type="cellIs" priority="2" dxfId="1" operator="equal" stopIfTrue="1">
      <formula>MIN(B$14:B$25)</formula>
    </cfRule>
  </conditionalFormatting>
  <conditionalFormatting sqref="B59:J70">
    <cfRule type="cellIs" priority="3" dxfId="0" operator="equal" stopIfTrue="1">
      <formula>MAX(B$59:B$70)</formula>
    </cfRule>
    <cfRule type="cellIs" priority="4" dxfId="1" operator="equal" stopIfTrue="1">
      <formula>MIN(B$59:B$70)</formula>
    </cfRule>
  </conditionalFormatting>
  <conditionalFormatting sqref="B81:J91">
    <cfRule type="cellIs" priority="5" dxfId="0" operator="equal" stopIfTrue="1">
      <formula>MAX(B$81:B$91)</formula>
    </cfRule>
    <cfRule type="cellIs" priority="6" dxfId="1" operator="equal" stopIfTrue="1">
      <formula>MIN(B$81:B$91)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5"/>
  <sheetViews>
    <sheetView showGridLines="0" workbookViewId="0" topLeftCell="A1">
      <selection activeCell="H13" sqref="H13"/>
    </sheetView>
  </sheetViews>
  <sheetFormatPr defaultColWidth="9.00390625" defaultRowHeight="12.75"/>
  <cols>
    <col min="1" max="1" width="2.75390625" style="0" customWidth="1"/>
    <col min="2" max="2" width="37.875" style="0" customWidth="1"/>
  </cols>
  <sheetData>
    <row r="1" ht="15">
      <c r="A1" s="11" t="s">
        <v>459</v>
      </c>
    </row>
    <row r="4" ht="12.75">
      <c r="A4" s="3" t="s">
        <v>1317</v>
      </c>
    </row>
    <row r="5" ht="12.75">
      <c r="A5" s="4" t="s">
        <v>214</v>
      </c>
    </row>
    <row r="6" ht="12.75">
      <c r="A6" t="s">
        <v>1208</v>
      </c>
    </row>
    <row r="7" ht="12.75">
      <c r="A7" s="4" t="s">
        <v>1209</v>
      </c>
    </row>
    <row r="8" ht="12.75">
      <c r="A8" t="s">
        <v>210</v>
      </c>
    </row>
    <row r="9" ht="12.75">
      <c r="G9" s="77" t="s">
        <v>899</v>
      </c>
    </row>
    <row r="10" spans="1:5" ht="12.75">
      <c r="A10" s="13" t="s">
        <v>587</v>
      </c>
      <c r="E10" s="58"/>
    </row>
    <row r="11" spans="1:7" ht="12.75">
      <c r="A11" s="120" t="s">
        <v>588</v>
      </c>
      <c r="E11" s="58"/>
      <c r="G11" s="46" t="s">
        <v>248</v>
      </c>
    </row>
    <row r="12" spans="1:7" ht="33.75">
      <c r="A12" s="59" t="s">
        <v>232</v>
      </c>
      <c r="B12" s="60" t="s">
        <v>753</v>
      </c>
      <c r="C12" s="20" t="s">
        <v>244</v>
      </c>
      <c r="D12" s="30" t="s">
        <v>253</v>
      </c>
      <c r="E12" s="20" t="s">
        <v>246</v>
      </c>
      <c r="F12" s="30" t="s">
        <v>254</v>
      </c>
      <c r="G12" s="89" t="s">
        <v>473</v>
      </c>
    </row>
    <row r="13" spans="1:7" ht="12.75">
      <c r="A13" s="61" t="s">
        <v>234</v>
      </c>
      <c r="B13" s="62" t="s">
        <v>263</v>
      </c>
      <c r="C13" s="90">
        <v>2716</v>
      </c>
      <c r="D13" s="173">
        <v>0.14056515888624366</v>
      </c>
      <c r="E13" s="148">
        <v>1603</v>
      </c>
      <c r="F13" s="173">
        <v>0.08296242624987062</v>
      </c>
      <c r="G13" s="147">
        <v>0.4097938144329897</v>
      </c>
    </row>
    <row r="14" spans="1:7" ht="12.75">
      <c r="A14" s="74">
        <v>24</v>
      </c>
      <c r="B14" s="75" t="s">
        <v>265</v>
      </c>
      <c r="C14" s="80">
        <v>786</v>
      </c>
      <c r="D14" s="165">
        <v>0.12335216572504708</v>
      </c>
      <c r="E14" s="79">
        <v>445</v>
      </c>
      <c r="F14" s="165">
        <v>0.06983678593848085</v>
      </c>
      <c r="G14" s="87">
        <v>0.4338422391857506</v>
      </c>
    </row>
    <row r="15" spans="1:7" ht="12.75">
      <c r="A15" s="43">
        <v>26</v>
      </c>
      <c r="B15" s="75" t="s">
        <v>266</v>
      </c>
      <c r="C15" s="80">
        <v>226</v>
      </c>
      <c r="D15" s="165">
        <v>0.07400130975769482</v>
      </c>
      <c r="E15" s="79">
        <v>101</v>
      </c>
      <c r="F15" s="165">
        <v>0.03307138179436804</v>
      </c>
      <c r="G15" s="87">
        <v>0.5530973451327434</v>
      </c>
    </row>
    <row r="16" spans="1:7" ht="12.75">
      <c r="A16" s="43">
        <v>27</v>
      </c>
      <c r="B16" s="75" t="s">
        <v>267</v>
      </c>
      <c r="C16" s="80">
        <v>14</v>
      </c>
      <c r="D16" s="165">
        <v>0.12612612612612611</v>
      </c>
      <c r="E16" s="79">
        <v>9</v>
      </c>
      <c r="F16" s="165">
        <v>0.08108108108108109</v>
      </c>
      <c r="G16" s="87">
        <v>0.3571428571428571</v>
      </c>
    </row>
    <row r="17" spans="1:7" ht="12.75">
      <c r="A17" s="43">
        <v>28</v>
      </c>
      <c r="B17" s="75" t="s">
        <v>268</v>
      </c>
      <c r="C17" s="80">
        <v>16</v>
      </c>
      <c r="D17" s="165">
        <v>0.20512820512820512</v>
      </c>
      <c r="E17" s="79">
        <v>9</v>
      </c>
      <c r="F17" s="165">
        <v>0.11538461538461539</v>
      </c>
      <c r="G17" s="87">
        <v>0.4375</v>
      </c>
    </row>
    <row r="18" spans="1:7" ht="13.5" customHeight="1">
      <c r="A18" s="43">
        <v>29</v>
      </c>
      <c r="B18" s="75" t="s">
        <v>269</v>
      </c>
      <c r="C18" s="80">
        <v>387</v>
      </c>
      <c r="D18" s="165">
        <v>0.16058091286307055</v>
      </c>
      <c r="E18" s="79">
        <v>229</v>
      </c>
      <c r="F18" s="165">
        <v>0.0950207468879668</v>
      </c>
      <c r="G18" s="87">
        <v>0.4082687338501292</v>
      </c>
    </row>
    <row r="19" spans="1:7" ht="12.75">
      <c r="A19" s="43">
        <v>31</v>
      </c>
      <c r="B19" s="75" t="s">
        <v>270</v>
      </c>
      <c r="C19" s="80">
        <v>356</v>
      </c>
      <c r="D19" s="165">
        <v>0.23828647925033467</v>
      </c>
      <c r="E19" s="79">
        <v>234</v>
      </c>
      <c r="F19" s="165">
        <v>0.1566265060240964</v>
      </c>
      <c r="G19" s="87">
        <v>0.3426966292134831</v>
      </c>
    </row>
    <row r="20" spans="1:7" ht="12.75">
      <c r="A20" s="43">
        <v>33</v>
      </c>
      <c r="B20" s="75" t="s">
        <v>272</v>
      </c>
      <c r="C20" s="80">
        <v>409</v>
      </c>
      <c r="D20" s="165">
        <v>0.14325744308231173</v>
      </c>
      <c r="E20" s="79">
        <v>231</v>
      </c>
      <c r="F20" s="165">
        <v>0.08091068301225919</v>
      </c>
      <c r="G20" s="87">
        <v>0.4352078239608802</v>
      </c>
    </row>
    <row r="21" spans="1:7" ht="12.75">
      <c r="A21" s="43">
        <v>34</v>
      </c>
      <c r="B21" s="75" t="s">
        <v>273</v>
      </c>
      <c r="C21" s="80">
        <v>0</v>
      </c>
      <c r="D21" s="165">
        <v>0</v>
      </c>
      <c r="E21" s="79">
        <v>0</v>
      </c>
      <c r="F21" s="165">
        <v>0</v>
      </c>
      <c r="G21" s="87" t="s">
        <v>474</v>
      </c>
    </row>
    <row r="22" spans="1:7" ht="12.75">
      <c r="A22" s="43">
        <v>36</v>
      </c>
      <c r="B22" s="75" t="s">
        <v>274</v>
      </c>
      <c r="C22" s="80">
        <v>478</v>
      </c>
      <c r="D22" s="165">
        <v>0.17889221556886228</v>
      </c>
      <c r="E22" s="79">
        <v>303</v>
      </c>
      <c r="F22" s="165">
        <v>0.11339820359281437</v>
      </c>
      <c r="G22" s="87">
        <v>0.36610878661087864</v>
      </c>
    </row>
    <row r="23" spans="1:7" ht="12.75">
      <c r="A23" s="43">
        <v>37</v>
      </c>
      <c r="B23" s="75" t="s">
        <v>275</v>
      </c>
      <c r="C23" s="79">
        <v>5</v>
      </c>
      <c r="D23" s="165">
        <v>0.021645021645021644</v>
      </c>
      <c r="E23" s="79">
        <v>6</v>
      </c>
      <c r="F23" s="165">
        <v>0.025974025974025976</v>
      </c>
      <c r="G23" s="87">
        <v>-0.2</v>
      </c>
    </row>
    <row r="24" spans="1:7" ht="12.75">
      <c r="A24" s="61" t="s">
        <v>937</v>
      </c>
      <c r="B24" s="62" t="s">
        <v>276</v>
      </c>
      <c r="C24" s="90">
        <v>293</v>
      </c>
      <c r="D24" s="173">
        <v>0.26160714285714287</v>
      </c>
      <c r="E24" s="148">
        <v>203</v>
      </c>
      <c r="F24" s="173">
        <v>0.18125</v>
      </c>
      <c r="G24" s="147">
        <v>0.30716723549488056</v>
      </c>
    </row>
    <row r="25" spans="1:7" ht="12.75">
      <c r="A25" s="43">
        <v>45</v>
      </c>
      <c r="B25" s="75" t="s">
        <v>238</v>
      </c>
      <c r="C25" s="79">
        <v>293</v>
      </c>
      <c r="D25" s="165">
        <v>0.26160714285714287</v>
      </c>
      <c r="E25" s="79">
        <v>203</v>
      </c>
      <c r="F25" s="165">
        <v>0.18125</v>
      </c>
      <c r="G25" s="87">
        <v>0.30716723549488056</v>
      </c>
    </row>
    <row r="26" spans="1:7" ht="12.75">
      <c r="A26" s="61" t="s">
        <v>240</v>
      </c>
      <c r="B26" s="62" t="s">
        <v>241</v>
      </c>
      <c r="C26" s="90">
        <v>40</v>
      </c>
      <c r="D26" s="173">
        <v>0.029175784099197667</v>
      </c>
      <c r="E26" s="148">
        <v>24</v>
      </c>
      <c r="F26" s="173">
        <v>0.0175054704595186</v>
      </c>
      <c r="G26" s="147">
        <v>0.4</v>
      </c>
    </row>
    <row r="27" spans="1:7" ht="12.75">
      <c r="A27" s="43">
        <v>55</v>
      </c>
      <c r="B27" s="63" t="s">
        <v>242</v>
      </c>
      <c r="C27" s="79">
        <v>40</v>
      </c>
      <c r="D27" s="165">
        <v>0.029175784099197667</v>
      </c>
      <c r="E27" s="79">
        <v>24</v>
      </c>
      <c r="F27" s="165">
        <v>0.0175054704595186</v>
      </c>
      <c r="G27" s="87">
        <v>0.4</v>
      </c>
    </row>
    <row r="28" spans="1:7" ht="12.75">
      <c r="A28" s="61">
        <v>6.7</v>
      </c>
      <c r="B28" s="62" t="s">
        <v>243</v>
      </c>
      <c r="C28" s="90">
        <v>1718</v>
      </c>
      <c r="D28" s="173">
        <v>0.13820287989703162</v>
      </c>
      <c r="E28" s="148">
        <v>978</v>
      </c>
      <c r="F28" s="173">
        <v>0.07867428203684337</v>
      </c>
      <c r="G28" s="147">
        <v>0.4307334109429569</v>
      </c>
    </row>
    <row r="29" spans="1:7" ht="12.75">
      <c r="A29" s="43">
        <v>64</v>
      </c>
      <c r="B29" s="75" t="s">
        <v>277</v>
      </c>
      <c r="C29" s="79">
        <v>1715</v>
      </c>
      <c r="D29" s="165">
        <v>0.13796154774354435</v>
      </c>
      <c r="E29" s="79">
        <v>977</v>
      </c>
      <c r="F29" s="165">
        <v>0.07859383798568095</v>
      </c>
      <c r="G29" s="87">
        <v>0.43032069970845477</v>
      </c>
    </row>
    <row r="30" spans="1:7" ht="12.75">
      <c r="A30" s="61">
        <v>8</v>
      </c>
      <c r="B30" s="62" t="s">
        <v>278</v>
      </c>
      <c r="C30" s="90">
        <v>20</v>
      </c>
      <c r="D30" s="173">
        <v>0.03669724770642202</v>
      </c>
      <c r="E30" s="148">
        <v>16</v>
      </c>
      <c r="F30" s="173">
        <v>0.029357798165137616</v>
      </c>
      <c r="G30" s="147">
        <v>0.2</v>
      </c>
    </row>
    <row r="31" spans="1:7" ht="12.75">
      <c r="A31" s="66">
        <v>85</v>
      </c>
      <c r="B31" s="76" t="s">
        <v>279</v>
      </c>
      <c r="C31" s="79">
        <v>20</v>
      </c>
      <c r="D31" s="165">
        <v>0.03669724770642202</v>
      </c>
      <c r="E31" s="79">
        <v>16</v>
      </c>
      <c r="F31" s="165">
        <v>0.029357798165137616</v>
      </c>
      <c r="G31" s="87">
        <v>0.2</v>
      </c>
    </row>
    <row r="32" spans="1:7" ht="12.75">
      <c r="A32" s="70"/>
      <c r="G32" s="24" t="s">
        <v>1383</v>
      </c>
    </row>
    <row r="34" ht="12.75">
      <c r="A34" s="3" t="s">
        <v>1410</v>
      </c>
    </row>
    <row r="35" ht="12.75">
      <c r="A35" t="s">
        <v>1170</v>
      </c>
    </row>
    <row r="36" ht="12.75">
      <c r="A36" t="s">
        <v>1211</v>
      </c>
    </row>
    <row r="37" ht="12.75">
      <c r="A37" s="4" t="s">
        <v>1212</v>
      </c>
    </row>
    <row r="38" ht="12.75">
      <c r="A38" t="s">
        <v>215</v>
      </c>
    </row>
    <row r="39" ht="12.75">
      <c r="A39" t="s">
        <v>1213</v>
      </c>
    </row>
    <row r="40" ht="12.75">
      <c r="A40" s="3" t="s">
        <v>1214</v>
      </c>
    </row>
    <row r="41" ht="12.75">
      <c r="A41" t="s">
        <v>1411</v>
      </c>
    </row>
    <row r="42" ht="12.75">
      <c r="A42" t="s">
        <v>211</v>
      </c>
    </row>
    <row r="43" ht="12.75">
      <c r="A43" t="s">
        <v>1215</v>
      </c>
    </row>
    <row r="44" ht="12.75">
      <c r="A44" t="s">
        <v>216</v>
      </c>
    </row>
    <row r="45" ht="12.75">
      <c r="A45" t="s">
        <v>1318</v>
      </c>
    </row>
    <row r="46" ht="12.75">
      <c r="A46" t="s">
        <v>1216</v>
      </c>
    </row>
    <row r="48" ht="12.75">
      <c r="A48" s="3" t="s">
        <v>1217</v>
      </c>
    </row>
    <row r="49" ht="12.75">
      <c r="A49" t="s">
        <v>1158</v>
      </c>
    </row>
    <row r="50" ht="12.75">
      <c r="A50" s="4" t="s">
        <v>62</v>
      </c>
    </row>
    <row r="51" ht="12.75">
      <c r="A51" t="s">
        <v>212</v>
      </c>
    </row>
    <row r="52" ht="12.75">
      <c r="A52" t="s">
        <v>213</v>
      </c>
    </row>
    <row r="53" ht="12.75">
      <c r="A53" t="s">
        <v>1169</v>
      </c>
    </row>
    <row r="54" ht="12.75">
      <c r="A54" t="s">
        <v>63</v>
      </c>
    </row>
    <row r="55" ht="12.75">
      <c r="F55" s="77" t="s">
        <v>1019</v>
      </c>
    </row>
    <row r="56" ht="12.75">
      <c r="A56" s="13" t="s">
        <v>1412</v>
      </c>
    </row>
    <row r="57" spans="1:6" ht="12.75">
      <c r="A57" s="120" t="s">
        <v>111</v>
      </c>
      <c r="E57" s="58"/>
      <c r="F57" s="223" t="s">
        <v>460</v>
      </c>
    </row>
    <row r="58" spans="1:6" ht="22.5">
      <c r="A58" s="59" t="s">
        <v>232</v>
      </c>
      <c r="B58" s="60" t="s">
        <v>753</v>
      </c>
      <c r="C58" s="30" t="s">
        <v>468</v>
      </c>
      <c r="D58" s="30" t="s">
        <v>469</v>
      </c>
      <c r="E58" s="30" t="s">
        <v>470</v>
      </c>
      <c r="F58" s="30" t="s">
        <v>255</v>
      </c>
    </row>
    <row r="59" spans="1:6" ht="12.75">
      <c r="A59" s="61" t="s">
        <v>234</v>
      </c>
      <c r="B59" s="62" t="s">
        <v>263</v>
      </c>
      <c r="C59" s="166">
        <v>0.2927132285421056</v>
      </c>
      <c r="D59" s="166">
        <v>0.2108752744650622</v>
      </c>
      <c r="E59" s="173">
        <v>0.18800285646274698</v>
      </c>
      <c r="F59" s="173">
        <v>0.14056515888624366</v>
      </c>
    </row>
    <row r="60" spans="1:6" ht="12.75">
      <c r="A60" s="74">
        <v>24</v>
      </c>
      <c r="B60" s="75" t="s">
        <v>265</v>
      </c>
      <c r="C60" s="167">
        <v>0.28486646884273</v>
      </c>
      <c r="D60" s="167">
        <v>0.1951645399597045</v>
      </c>
      <c r="E60" s="165">
        <v>0.17814549791293977</v>
      </c>
      <c r="F60" s="165">
        <v>0.12335216572504708</v>
      </c>
    </row>
    <row r="61" spans="1:6" ht="12.75">
      <c r="A61" s="43">
        <v>26</v>
      </c>
      <c r="B61" s="75" t="s">
        <v>266</v>
      </c>
      <c r="C61" s="167">
        <v>0.17114325068870523</v>
      </c>
      <c r="D61" s="167">
        <v>0.1155177002927868</v>
      </c>
      <c r="E61" s="165">
        <v>0.10238305383936452</v>
      </c>
      <c r="F61" s="165">
        <v>0.07400130975769482</v>
      </c>
    </row>
    <row r="62" spans="1:6" ht="12.75">
      <c r="A62" s="43">
        <v>27</v>
      </c>
      <c r="B62" s="75" t="s">
        <v>267</v>
      </c>
      <c r="C62" s="174">
        <v>0.35789473684210527</v>
      </c>
      <c r="D62" s="174">
        <v>0.2661290322580645</v>
      </c>
      <c r="E62" s="165">
        <v>0.2288135593220339</v>
      </c>
      <c r="F62" s="165">
        <v>0.12612612612612611</v>
      </c>
    </row>
    <row r="63" spans="1:6" ht="12.75">
      <c r="A63" s="43">
        <v>28</v>
      </c>
      <c r="B63" s="75" t="s">
        <v>268</v>
      </c>
      <c r="C63" s="174">
        <v>0.3313253012048193</v>
      </c>
      <c r="D63" s="174">
        <v>0.29743589743589743</v>
      </c>
      <c r="E63" s="165">
        <v>0.2661290322580645</v>
      </c>
      <c r="F63" s="165">
        <v>0.20512820512820512</v>
      </c>
    </row>
    <row r="64" spans="1:6" ht="12.75">
      <c r="A64" s="43">
        <v>29</v>
      </c>
      <c r="B64" s="75" t="s">
        <v>269</v>
      </c>
      <c r="C64" s="174">
        <v>0.2810126582278481</v>
      </c>
      <c r="D64" s="174">
        <v>0.24291338582677166</v>
      </c>
      <c r="E64" s="165">
        <v>0.19470468431771895</v>
      </c>
      <c r="F64" s="165">
        <v>0.16058091286307055</v>
      </c>
    </row>
    <row r="65" spans="1:6" ht="12.75">
      <c r="A65" s="43">
        <v>31</v>
      </c>
      <c r="B65" s="75" t="s">
        <v>270</v>
      </c>
      <c r="C65" s="174">
        <v>0.34109730848861286</v>
      </c>
      <c r="D65" s="174">
        <v>0.28174069089277703</v>
      </c>
      <c r="E65" s="165">
        <v>0.27577045696068014</v>
      </c>
      <c r="F65" s="165">
        <v>0.23828647925033467</v>
      </c>
    </row>
    <row r="66" spans="1:6" ht="12.75">
      <c r="A66" s="43">
        <v>33</v>
      </c>
      <c r="B66" s="75" t="s">
        <v>272</v>
      </c>
      <c r="C66" s="174">
        <v>0.29677672955974843</v>
      </c>
      <c r="D66" s="174">
        <v>0.21671433110899269</v>
      </c>
      <c r="E66" s="165">
        <v>0.1881720430107527</v>
      </c>
      <c r="F66" s="165">
        <v>0.14325744308231173</v>
      </c>
    </row>
    <row r="67" spans="1:6" ht="12.75">
      <c r="A67" s="43">
        <v>34</v>
      </c>
      <c r="B67" s="75" t="s">
        <v>273</v>
      </c>
      <c r="C67" s="174">
        <v>0.11377245508982035</v>
      </c>
      <c r="D67" s="174">
        <v>0.10344827586206896</v>
      </c>
      <c r="E67" s="165">
        <v>0.0948905109489051</v>
      </c>
      <c r="F67" s="165">
        <v>0</v>
      </c>
    </row>
    <row r="68" spans="1:6" ht="12.75">
      <c r="A68" s="43">
        <v>36</v>
      </c>
      <c r="B68" s="75" t="s">
        <v>274</v>
      </c>
      <c r="C68" s="174">
        <v>0.42910915934755334</v>
      </c>
      <c r="D68" s="174">
        <v>0.2689950980392157</v>
      </c>
      <c r="E68" s="165">
        <v>0.24499491007804547</v>
      </c>
      <c r="F68" s="165">
        <v>0.17889221556886228</v>
      </c>
    </row>
    <row r="69" spans="1:6" ht="12.75">
      <c r="A69" s="43">
        <v>37</v>
      </c>
      <c r="B69" s="75" t="s">
        <v>275</v>
      </c>
      <c r="C69" s="167">
        <v>0.07142857142857142</v>
      </c>
      <c r="D69" s="167">
        <v>0.09652509652509653</v>
      </c>
      <c r="E69" s="165">
        <v>0.07317073170731707</v>
      </c>
      <c r="F69" s="165">
        <v>0.021645021645021644</v>
      </c>
    </row>
    <row r="70" spans="1:6" ht="12.75">
      <c r="A70" s="61" t="s">
        <v>937</v>
      </c>
      <c r="B70" s="62" t="s">
        <v>276</v>
      </c>
      <c r="C70" s="166">
        <v>0.5094339622641509</v>
      </c>
      <c r="D70" s="166">
        <v>0.3541666666666667</v>
      </c>
      <c r="E70" s="173">
        <v>0.33434881949733436</v>
      </c>
      <c r="F70" s="173">
        <v>0.26160714285714287</v>
      </c>
    </row>
    <row r="71" spans="1:6" ht="12.75">
      <c r="A71" s="43">
        <v>45</v>
      </c>
      <c r="B71" s="75" t="s">
        <v>238</v>
      </c>
      <c r="C71" s="167">
        <v>0.5094339622641509</v>
      </c>
      <c r="D71" s="167">
        <v>0.3541666666666667</v>
      </c>
      <c r="E71" s="165">
        <v>0.33434881949733436</v>
      </c>
      <c r="F71" s="165">
        <v>0.26160714285714287</v>
      </c>
    </row>
    <row r="72" spans="1:6" ht="12.75">
      <c r="A72" s="61" t="s">
        <v>240</v>
      </c>
      <c r="B72" s="62" t="s">
        <v>241</v>
      </c>
      <c r="C72" s="166">
        <v>0.026433915211970076</v>
      </c>
      <c r="D72" s="166">
        <v>0.03033980582524272</v>
      </c>
      <c r="E72" s="173">
        <v>0.03155818540433925</v>
      </c>
      <c r="F72" s="173">
        <v>0.029175784099197667</v>
      </c>
    </row>
    <row r="73" spans="1:6" ht="12.75">
      <c r="A73" s="43">
        <v>55</v>
      </c>
      <c r="B73" s="63" t="s">
        <v>242</v>
      </c>
      <c r="C73" s="167">
        <v>0.026433915211970076</v>
      </c>
      <c r="D73" s="167">
        <v>0.03033980582524272</v>
      </c>
      <c r="E73" s="165">
        <v>0.03155818540433925</v>
      </c>
      <c r="F73" s="165">
        <v>0.029175784099197667</v>
      </c>
    </row>
    <row r="74" spans="1:6" ht="12.75">
      <c r="A74" s="61">
        <v>6.7</v>
      </c>
      <c r="B74" s="62" t="s">
        <v>243</v>
      </c>
      <c r="C74" s="166">
        <v>0.2750858065818696</v>
      </c>
      <c r="D74" s="166">
        <v>0.21675232894314167</v>
      </c>
      <c r="E74" s="173">
        <v>0.1839769728951787</v>
      </c>
      <c r="F74" s="173">
        <v>0.13820287989703162</v>
      </c>
    </row>
    <row r="75" spans="1:6" ht="12.75">
      <c r="A75" s="43">
        <v>64</v>
      </c>
      <c r="B75" s="75" t="s">
        <v>277</v>
      </c>
      <c r="C75" s="167">
        <v>0.27417726630325057</v>
      </c>
      <c r="D75" s="167">
        <v>0.21610986186957917</v>
      </c>
      <c r="E75" s="165">
        <v>0.18309746541936517</v>
      </c>
      <c r="F75" s="165">
        <v>0.13796154774354435</v>
      </c>
    </row>
    <row r="76" spans="1:6" ht="12.75">
      <c r="A76" s="61">
        <v>8</v>
      </c>
      <c r="B76" s="62" t="s">
        <v>278</v>
      </c>
      <c r="C76" s="166">
        <v>0.14699331848552338</v>
      </c>
      <c r="D76" s="166">
        <v>0.11049723756906077</v>
      </c>
      <c r="E76" s="173">
        <v>0.07312614259597806</v>
      </c>
      <c r="F76" s="173">
        <v>0.03669724770642202</v>
      </c>
    </row>
    <row r="77" spans="1:6" ht="12.75">
      <c r="A77" s="66">
        <v>85</v>
      </c>
      <c r="B77" s="76" t="s">
        <v>279</v>
      </c>
      <c r="C77" s="167">
        <v>0.14699331848552338</v>
      </c>
      <c r="D77" s="167">
        <v>0.11049723756906077</v>
      </c>
      <c r="E77" s="165">
        <v>0.08043875685557587</v>
      </c>
      <c r="F77" s="165">
        <v>0.03669724770642202</v>
      </c>
    </row>
    <row r="78" ht="12.75">
      <c r="F78" s="24" t="s">
        <v>1383</v>
      </c>
    </row>
    <row r="79" ht="12.75">
      <c r="A79" s="3" t="s">
        <v>1171</v>
      </c>
    </row>
    <row r="80" ht="12.75">
      <c r="A80" t="s">
        <v>1172</v>
      </c>
    </row>
    <row r="81" ht="12.75">
      <c r="B81" s="78" t="s">
        <v>898</v>
      </c>
    </row>
    <row r="84" ht="12.75">
      <c r="A84" s="78"/>
    </row>
    <row r="99" ht="12.75">
      <c r="H99" s="65"/>
    </row>
    <row r="100" ht="12.75">
      <c r="H100" s="65"/>
    </row>
    <row r="103" ht="12.75">
      <c r="H103" s="65"/>
    </row>
    <row r="104" ht="12.75">
      <c r="H104" s="65"/>
    </row>
    <row r="105" ht="12.75">
      <c r="H105" s="65"/>
    </row>
    <row r="106" ht="12.75">
      <c r="H106" s="65"/>
    </row>
    <row r="107" ht="12.75">
      <c r="H107" s="65"/>
    </row>
    <row r="108" ht="12.75">
      <c r="H108" s="65"/>
    </row>
    <row r="109" ht="12.75">
      <c r="H109" s="65"/>
    </row>
    <row r="110" ht="12.75">
      <c r="H110" s="65"/>
    </row>
    <row r="111" ht="12.75">
      <c r="H111" s="65"/>
    </row>
    <row r="112" ht="12.75">
      <c r="H112" s="65"/>
    </row>
    <row r="113" ht="12.75">
      <c r="H113" s="65"/>
    </row>
    <row r="114" ht="12.75">
      <c r="H114" s="65"/>
    </row>
    <row r="115" ht="12.75">
      <c r="H115" s="65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J17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.875" style="0" customWidth="1"/>
    <col min="6" max="6" width="7.375" style="0" customWidth="1"/>
    <col min="9" max="9" width="8.25390625" style="0" customWidth="1"/>
    <col min="10" max="10" width="7.875" style="0" customWidth="1"/>
  </cols>
  <sheetData>
    <row r="6" ht="12.75">
      <c r="A6" s="3" t="s">
        <v>1181</v>
      </c>
    </row>
    <row r="7" ht="12.75">
      <c r="A7" s="225" t="s">
        <v>1231</v>
      </c>
    </row>
    <row r="8" ht="12.75">
      <c r="A8" t="s">
        <v>767</v>
      </c>
    </row>
    <row r="9" ht="12.75">
      <c r="A9" t="s">
        <v>757</v>
      </c>
    </row>
    <row r="10" ht="12.75">
      <c r="A10" t="s">
        <v>756</v>
      </c>
    </row>
    <row r="11" ht="12.75">
      <c r="J11" s="77" t="s">
        <v>1350</v>
      </c>
    </row>
    <row r="12" ht="12.75">
      <c r="A12" s="13" t="s">
        <v>1124</v>
      </c>
    </row>
    <row r="13" spans="1:10" ht="12.75">
      <c r="A13" s="120" t="s">
        <v>769</v>
      </c>
      <c r="J13" s="46" t="s">
        <v>512</v>
      </c>
    </row>
    <row r="14" spans="1:10" ht="22.5">
      <c r="A14" s="226" t="s">
        <v>768</v>
      </c>
      <c r="B14" s="20" t="s">
        <v>965</v>
      </c>
      <c r="C14" s="20" t="s">
        <v>966</v>
      </c>
      <c r="D14" s="20" t="s">
        <v>967</v>
      </c>
      <c r="E14" s="20" t="s">
        <v>984</v>
      </c>
      <c r="F14" s="20" t="s">
        <v>985</v>
      </c>
      <c r="G14" s="20" t="s">
        <v>989</v>
      </c>
      <c r="H14" s="20" t="s">
        <v>986</v>
      </c>
      <c r="I14" s="20" t="s">
        <v>987</v>
      </c>
      <c r="J14" s="221" t="s">
        <v>964</v>
      </c>
    </row>
    <row r="15" spans="1:10" ht="12.75">
      <c r="A15" s="125" t="s">
        <v>489</v>
      </c>
      <c r="B15" s="185">
        <v>1</v>
      </c>
      <c r="C15" s="185"/>
      <c r="D15" s="185"/>
      <c r="E15" s="185"/>
      <c r="F15" s="185"/>
      <c r="G15" s="185"/>
      <c r="H15" s="185"/>
      <c r="I15" s="185"/>
      <c r="J15" s="229">
        <v>1</v>
      </c>
    </row>
    <row r="16" spans="1:10" ht="12.75">
      <c r="A16" s="125" t="s">
        <v>770</v>
      </c>
      <c r="B16" s="185">
        <v>1</v>
      </c>
      <c r="C16" s="185"/>
      <c r="D16" s="185"/>
      <c r="E16" s="185"/>
      <c r="F16" s="185"/>
      <c r="G16" s="185">
        <v>4</v>
      </c>
      <c r="H16" s="185"/>
      <c r="I16" s="185">
        <v>7</v>
      </c>
      <c r="J16" s="229">
        <v>12</v>
      </c>
    </row>
    <row r="17" spans="1:10" ht="12.75">
      <c r="A17" s="125" t="s">
        <v>771</v>
      </c>
      <c r="B17" s="185">
        <v>21</v>
      </c>
      <c r="C17" s="185"/>
      <c r="D17" s="185"/>
      <c r="E17" s="185">
        <v>2</v>
      </c>
      <c r="F17" s="185">
        <v>2</v>
      </c>
      <c r="G17" s="185">
        <v>6</v>
      </c>
      <c r="H17" s="185">
        <v>9</v>
      </c>
      <c r="I17" s="185">
        <v>1</v>
      </c>
      <c r="J17" s="229">
        <v>41</v>
      </c>
    </row>
    <row r="18" spans="1:10" ht="12.75">
      <c r="A18" s="125" t="s">
        <v>772</v>
      </c>
      <c r="B18" s="185">
        <v>21</v>
      </c>
      <c r="C18" s="185">
        <v>33</v>
      </c>
      <c r="D18" s="185">
        <v>23</v>
      </c>
      <c r="E18" s="185">
        <v>68</v>
      </c>
      <c r="F18" s="185">
        <v>39</v>
      </c>
      <c r="G18" s="185">
        <v>65</v>
      </c>
      <c r="H18" s="185">
        <v>83</v>
      </c>
      <c r="I18" s="185">
        <v>104</v>
      </c>
      <c r="J18" s="229">
        <v>436</v>
      </c>
    </row>
    <row r="19" spans="1:10" ht="12.75">
      <c r="A19" s="125" t="s">
        <v>773</v>
      </c>
      <c r="B19" s="185">
        <v>5</v>
      </c>
      <c r="C19" s="185"/>
      <c r="D19" s="185"/>
      <c r="E19" s="185"/>
      <c r="F19" s="185"/>
      <c r="G19" s="185">
        <v>1</v>
      </c>
      <c r="H19" s="185">
        <v>1</v>
      </c>
      <c r="I19" s="185">
        <v>2</v>
      </c>
      <c r="J19" s="229">
        <v>9</v>
      </c>
    </row>
    <row r="20" spans="1:10" ht="12.75">
      <c r="A20" s="262" t="s">
        <v>280</v>
      </c>
      <c r="B20" s="229">
        <v>49</v>
      </c>
      <c r="C20" s="229">
        <v>33</v>
      </c>
      <c r="D20" s="229">
        <v>23</v>
      </c>
      <c r="E20" s="229">
        <v>70</v>
      </c>
      <c r="F20" s="229">
        <v>41</v>
      </c>
      <c r="G20" s="229">
        <v>76</v>
      </c>
      <c r="H20" s="229">
        <v>93</v>
      </c>
      <c r="I20" s="229">
        <v>114</v>
      </c>
      <c r="J20" s="229">
        <v>499</v>
      </c>
    </row>
    <row r="21" spans="1:10" ht="12.75">
      <c r="A21" s="263" t="s">
        <v>990</v>
      </c>
      <c r="B21" s="227">
        <f aca="true" t="shared" si="0" ref="B21:J21">B20/$J$20</f>
        <v>0.09819639278557114</v>
      </c>
      <c r="C21" s="227">
        <f t="shared" si="0"/>
        <v>0.06613226452905811</v>
      </c>
      <c r="D21" s="227">
        <f t="shared" si="0"/>
        <v>0.04609218436873747</v>
      </c>
      <c r="E21" s="227">
        <f t="shared" si="0"/>
        <v>0.1402805611222445</v>
      </c>
      <c r="F21" s="227">
        <f t="shared" si="0"/>
        <v>0.08216432865731463</v>
      </c>
      <c r="G21" s="227">
        <f t="shared" si="0"/>
        <v>0.1523046092184369</v>
      </c>
      <c r="H21" s="227">
        <f t="shared" si="0"/>
        <v>0.18637274549098196</v>
      </c>
      <c r="I21" s="227">
        <f t="shared" si="0"/>
        <v>0.22845691382765532</v>
      </c>
      <c r="J21" s="227">
        <f t="shared" si="0"/>
        <v>1</v>
      </c>
    </row>
    <row r="22" ht="12.75">
      <c r="J22" s="24" t="s">
        <v>611</v>
      </c>
    </row>
    <row r="23" ht="12.75">
      <c r="A23" s="3" t="s">
        <v>774</v>
      </c>
    </row>
    <row r="24" ht="12.75">
      <c r="A24" t="s">
        <v>1112</v>
      </c>
    </row>
    <row r="25" ht="12.75">
      <c r="A25" t="s">
        <v>1357</v>
      </c>
    </row>
    <row r="26" ht="12.75">
      <c r="A26" t="s">
        <v>1113</v>
      </c>
    </row>
    <row r="27" ht="12.75">
      <c r="A27" t="s">
        <v>1358</v>
      </c>
    </row>
    <row r="28" ht="12.75">
      <c r="A28" s="4" t="s">
        <v>1240</v>
      </c>
    </row>
    <row r="29" ht="12.75">
      <c r="A29" t="s">
        <v>758</v>
      </c>
    </row>
    <row r="30" ht="12.75">
      <c r="A30" t="s">
        <v>759</v>
      </c>
    </row>
    <row r="31" ht="12.75">
      <c r="A31" t="s">
        <v>760</v>
      </c>
    </row>
    <row r="32" ht="12.75">
      <c r="A32" t="s">
        <v>1173</v>
      </c>
    </row>
    <row r="33" ht="12.75">
      <c r="A33" t="s">
        <v>1174</v>
      </c>
    </row>
    <row r="34" ht="12.75">
      <c r="J34" s="77" t="s">
        <v>1351</v>
      </c>
    </row>
    <row r="35" ht="12.75">
      <c r="A35" s="13" t="s">
        <v>1124</v>
      </c>
    </row>
    <row r="36" spans="1:10" ht="12.75">
      <c r="A36" s="120" t="s">
        <v>1125</v>
      </c>
      <c r="J36" s="46" t="s">
        <v>512</v>
      </c>
    </row>
    <row r="37" spans="1:10" ht="22.5">
      <c r="A37" s="226" t="s">
        <v>1322</v>
      </c>
      <c r="B37" s="20" t="s">
        <v>965</v>
      </c>
      <c r="C37" s="20" t="s">
        <v>966</v>
      </c>
      <c r="D37" s="20" t="s">
        <v>967</v>
      </c>
      <c r="E37" s="20" t="s">
        <v>984</v>
      </c>
      <c r="F37" s="20" t="s">
        <v>985</v>
      </c>
      <c r="G37" s="20" t="s">
        <v>989</v>
      </c>
      <c r="H37" s="20" t="s">
        <v>986</v>
      </c>
      <c r="I37" s="20" t="s">
        <v>987</v>
      </c>
      <c r="J37" s="221" t="s">
        <v>964</v>
      </c>
    </row>
    <row r="38" spans="1:10" ht="12.75">
      <c r="A38" s="125" t="s">
        <v>1104</v>
      </c>
      <c r="B38" s="185">
        <v>29</v>
      </c>
      <c r="C38" s="185">
        <v>2</v>
      </c>
      <c r="D38" s="185">
        <v>0</v>
      </c>
      <c r="E38" s="185">
        <v>0</v>
      </c>
      <c r="F38" s="185">
        <v>0</v>
      </c>
      <c r="G38" s="185">
        <v>0</v>
      </c>
      <c r="H38" s="185">
        <v>0</v>
      </c>
      <c r="I38" s="185">
        <v>0</v>
      </c>
      <c r="J38" s="229">
        <v>31</v>
      </c>
    </row>
    <row r="39" spans="1:10" ht="12.75">
      <c r="A39" s="125" t="s">
        <v>1105</v>
      </c>
      <c r="B39" s="185">
        <v>9</v>
      </c>
      <c r="C39" s="185">
        <v>23</v>
      </c>
      <c r="D39" s="185">
        <v>0</v>
      </c>
      <c r="E39" s="185">
        <v>3</v>
      </c>
      <c r="F39" s="185">
        <v>0</v>
      </c>
      <c r="G39" s="185">
        <v>1</v>
      </c>
      <c r="H39" s="185">
        <v>0</v>
      </c>
      <c r="I39" s="185">
        <v>0</v>
      </c>
      <c r="J39" s="229">
        <v>36</v>
      </c>
    </row>
    <row r="40" spans="1:10" ht="12.75">
      <c r="A40" s="125" t="s">
        <v>1106</v>
      </c>
      <c r="B40" s="185">
        <v>3</v>
      </c>
      <c r="C40" s="185">
        <v>6</v>
      </c>
      <c r="D40" s="185">
        <v>15</v>
      </c>
      <c r="E40" s="185">
        <v>1</v>
      </c>
      <c r="F40" s="185">
        <v>8</v>
      </c>
      <c r="G40" s="185">
        <v>1</v>
      </c>
      <c r="H40" s="185">
        <v>1</v>
      </c>
      <c r="I40" s="185">
        <v>1</v>
      </c>
      <c r="J40" s="229">
        <v>36</v>
      </c>
    </row>
    <row r="41" spans="1:10" ht="12.75">
      <c r="A41" s="125" t="s">
        <v>1107</v>
      </c>
      <c r="B41" s="185">
        <v>2</v>
      </c>
      <c r="C41" s="185">
        <v>2</v>
      </c>
      <c r="D41" s="185">
        <v>0</v>
      </c>
      <c r="E41" s="185">
        <v>65</v>
      </c>
      <c r="F41" s="185">
        <v>0</v>
      </c>
      <c r="G41" s="185">
        <v>2</v>
      </c>
      <c r="H41" s="185">
        <v>0</v>
      </c>
      <c r="I41" s="185">
        <v>0</v>
      </c>
      <c r="J41" s="229">
        <v>71</v>
      </c>
    </row>
    <row r="42" spans="1:10" ht="12.75">
      <c r="A42" s="125" t="s">
        <v>1108</v>
      </c>
      <c r="B42" s="185">
        <v>2</v>
      </c>
      <c r="C42" s="185">
        <v>0</v>
      </c>
      <c r="D42" s="185">
        <v>3</v>
      </c>
      <c r="E42" s="185">
        <v>0</v>
      </c>
      <c r="F42" s="185">
        <v>29</v>
      </c>
      <c r="G42" s="185">
        <v>3</v>
      </c>
      <c r="H42" s="185">
        <v>0</v>
      </c>
      <c r="I42" s="185">
        <v>0</v>
      </c>
      <c r="J42" s="229">
        <v>37</v>
      </c>
    </row>
    <row r="43" spans="1:10" ht="12.75">
      <c r="A43" s="125" t="s">
        <v>1109</v>
      </c>
      <c r="B43" s="185">
        <v>2</v>
      </c>
      <c r="C43" s="185">
        <v>0</v>
      </c>
      <c r="D43" s="185">
        <v>5</v>
      </c>
      <c r="E43" s="185">
        <v>1</v>
      </c>
      <c r="F43" s="185">
        <v>2</v>
      </c>
      <c r="G43" s="185">
        <v>63</v>
      </c>
      <c r="H43" s="185">
        <v>4</v>
      </c>
      <c r="I43" s="185">
        <v>2</v>
      </c>
      <c r="J43" s="229">
        <v>79</v>
      </c>
    </row>
    <row r="44" spans="1:10" ht="12.75">
      <c r="A44" s="125" t="s">
        <v>1110</v>
      </c>
      <c r="B44" s="185">
        <v>0</v>
      </c>
      <c r="C44" s="185">
        <v>0</v>
      </c>
      <c r="D44" s="185">
        <v>0</v>
      </c>
      <c r="E44" s="185">
        <v>0</v>
      </c>
      <c r="F44" s="185">
        <v>2</v>
      </c>
      <c r="G44" s="185">
        <v>2</v>
      </c>
      <c r="H44" s="185">
        <v>75</v>
      </c>
      <c r="I44" s="185">
        <v>12</v>
      </c>
      <c r="J44" s="229">
        <v>91</v>
      </c>
    </row>
    <row r="45" spans="1:10" ht="12.75">
      <c r="A45" s="125" t="s">
        <v>1111</v>
      </c>
      <c r="B45" s="185">
        <v>2</v>
      </c>
      <c r="C45" s="185">
        <v>0</v>
      </c>
      <c r="D45" s="185">
        <v>0</v>
      </c>
      <c r="E45" s="185">
        <v>0</v>
      </c>
      <c r="F45" s="185">
        <v>0</v>
      </c>
      <c r="G45" s="185">
        <v>4</v>
      </c>
      <c r="H45" s="185">
        <v>13</v>
      </c>
      <c r="I45" s="185">
        <v>99</v>
      </c>
      <c r="J45" s="229">
        <v>118</v>
      </c>
    </row>
    <row r="46" spans="1:10" ht="12.75">
      <c r="A46" s="262" t="s">
        <v>280</v>
      </c>
      <c r="B46" s="229">
        <v>49</v>
      </c>
      <c r="C46" s="229">
        <v>33</v>
      </c>
      <c r="D46" s="229">
        <v>23</v>
      </c>
      <c r="E46" s="229">
        <v>70</v>
      </c>
      <c r="F46" s="229">
        <v>41</v>
      </c>
      <c r="G46" s="229">
        <v>76</v>
      </c>
      <c r="H46" s="229">
        <v>93</v>
      </c>
      <c r="I46" s="229">
        <v>114</v>
      </c>
      <c r="J46" s="229">
        <v>499</v>
      </c>
    </row>
    <row r="47" spans="1:10" ht="12.75">
      <c r="A47" s="263" t="s">
        <v>1045</v>
      </c>
      <c r="B47" s="240">
        <f>1-(B38/B46)</f>
        <v>0.40816326530612246</v>
      </c>
      <c r="C47" s="240">
        <f>1-(C39/C46)</f>
        <v>0.303030303030303</v>
      </c>
      <c r="D47" s="240">
        <f>1-D40/D46</f>
        <v>0.34782608695652173</v>
      </c>
      <c r="E47" s="240">
        <f>1-E41/E46</f>
        <v>0.0714285714285714</v>
      </c>
      <c r="F47" s="240">
        <f>1-F42/F46</f>
        <v>0.29268292682926833</v>
      </c>
      <c r="G47" s="240">
        <f>1-G43/G46</f>
        <v>0.17105263157894735</v>
      </c>
      <c r="H47" s="240">
        <f>1-H44/H46</f>
        <v>0.19354838709677424</v>
      </c>
      <c r="I47" s="240">
        <f>1-I45/I46</f>
        <v>0.13157894736842102</v>
      </c>
      <c r="J47" s="207" t="s">
        <v>474</v>
      </c>
    </row>
    <row r="48" spans="1:10" ht="12.75">
      <c r="A48" s="108" t="s">
        <v>988</v>
      </c>
      <c r="J48" s="24" t="s">
        <v>611</v>
      </c>
    </row>
    <row r="49" spans="1:5" ht="12.75">
      <c r="A49" s="108" t="s">
        <v>1122</v>
      </c>
      <c r="B49" s="108"/>
      <c r="D49" s="108"/>
      <c r="E49" s="108"/>
    </row>
    <row r="50" spans="1:6" ht="12.75">
      <c r="A50" s="231" t="s">
        <v>1114</v>
      </c>
      <c r="B50" s="242" t="s">
        <v>965</v>
      </c>
      <c r="C50" s="242"/>
      <c r="D50" s="231" t="s">
        <v>1118</v>
      </c>
      <c r="E50" s="242" t="s">
        <v>985</v>
      </c>
      <c r="F50" s="234"/>
    </row>
    <row r="51" spans="1:6" ht="12.75">
      <c r="A51" s="123" t="s">
        <v>1115</v>
      </c>
      <c r="B51" s="232" t="s">
        <v>966</v>
      </c>
      <c r="C51" s="232"/>
      <c r="D51" s="123" t="s">
        <v>1119</v>
      </c>
      <c r="E51" s="232" t="s">
        <v>287</v>
      </c>
      <c r="F51" s="124"/>
    </row>
    <row r="52" spans="1:6" ht="12.75">
      <c r="A52" s="123" t="s">
        <v>1116</v>
      </c>
      <c r="B52" s="232" t="s">
        <v>967</v>
      </c>
      <c r="C52" s="232"/>
      <c r="D52" s="123" t="s">
        <v>1120</v>
      </c>
      <c r="E52" s="232" t="s">
        <v>986</v>
      </c>
      <c r="F52" s="124"/>
    </row>
    <row r="53" spans="1:6" ht="12.75">
      <c r="A53" s="243" t="s">
        <v>1117</v>
      </c>
      <c r="B53" s="241" t="s">
        <v>984</v>
      </c>
      <c r="C53" s="241"/>
      <c r="D53" s="243" t="s">
        <v>1121</v>
      </c>
      <c r="E53" s="241" t="s">
        <v>987</v>
      </c>
      <c r="F53" s="19"/>
    </row>
    <row r="54" ht="12.75">
      <c r="A54" s="228" t="s">
        <v>1235</v>
      </c>
    </row>
    <row r="55" ht="12.75">
      <c r="A55" s="228" t="s">
        <v>1236</v>
      </c>
    </row>
    <row r="56" ht="12.75">
      <c r="A56" s="3" t="s">
        <v>1359</v>
      </c>
    </row>
    <row r="57" ht="12.75">
      <c r="A57" t="s">
        <v>1418</v>
      </c>
    </row>
    <row r="58" ht="12.75">
      <c r="A58" t="s">
        <v>1419</v>
      </c>
    </row>
    <row r="59" ht="12.75">
      <c r="H59" s="46" t="s">
        <v>1341</v>
      </c>
    </row>
    <row r="82" ht="12.75">
      <c r="A82" s="3" t="s">
        <v>1123</v>
      </c>
    </row>
    <row r="83" ht="12.75">
      <c r="A83" t="s">
        <v>1360</v>
      </c>
    </row>
    <row r="85" ht="12.75">
      <c r="F85" s="77" t="s">
        <v>1352</v>
      </c>
    </row>
    <row r="86" ht="12.75">
      <c r="A86" s="120" t="s">
        <v>174</v>
      </c>
    </row>
    <row r="87" spans="1:6" ht="12.75">
      <c r="A87" s="120" t="s">
        <v>175</v>
      </c>
      <c r="E87" s="223"/>
      <c r="F87" s="46" t="s">
        <v>512</v>
      </c>
    </row>
    <row r="88" spans="1:6" ht="12.75">
      <c r="A88" s="39" t="s">
        <v>1103</v>
      </c>
      <c r="B88" s="41"/>
      <c r="C88" s="41"/>
      <c r="D88" s="40"/>
      <c r="E88" s="38" t="s">
        <v>401</v>
      </c>
      <c r="F88" s="38" t="s">
        <v>990</v>
      </c>
    </row>
    <row r="89" spans="1:6" ht="12.75">
      <c r="A89" s="122" t="s">
        <v>184</v>
      </c>
      <c r="B89" s="41"/>
      <c r="C89" s="41"/>
      <c r="D89" s="40"/>
      <c r="E89" s="230">
        <v>1</v>
      </c>
      <c r="F89" s="190">
        <f aca="true" t="shared" si="1" ref="F89:F110">E89/$E$110</f>
        <v>0.002004008016032064</v>
      </c>
    </row>
    <row r="90" spans="1:6" ht="12.75">
      <c r="A90" s="122" t="s">
        <v>176</v>
      </c>
      <c r="B90" s="41"/>
      <c r="C90" s="41"/>
      <c r="D90" s="40"/>
      <c r="E90" s="230">
        <v>8</v>
      </c>
      <c r="F90" s="190">
        <f t="shared" si="1"/>
        <v>0.01603206412825651</v>
      </c>
    </row>
    <row r="91" spans="1:6" ht="12.75">
      <c r="A91" s="122" t="s">
        <v>185</v>
      </c>
      <c r="B91" s="41"/>
      <c r="C91" s="41"/>
      <c r="D91" s="40"/>
      <c r="E91" s="230">
        <v>3</v>
      </c>
      <c r="F91" s="190">
        <f t="shared" si="1"/>
        <v>0.006012024048096192</v>
      </c>
    </row>
    <row r="92" spans="1:6" ht="12.75">
      <c r="A92" s="122" t="s">
        <v>186</v>
      </c>
      <c r="B92" s="41"/>
      <c r="C92" s="41"/>
      <c r="D92" s="40"/>
      <c r="E92" s="230">
        <v>1</v>
      </c>
      <c r="F92" s="190">
        <f t="shared" si="1"/>
        <v>0.002004008016032064</v>
      </c>
    </row>
    <row r="93" spans="1:6" ht="12.75">
      <c r="A93" s="122" t="s">
        <v>177</v>
      </c>
      <c r="B93" s="41"/>
      <c r="C93" s="41"/>
      <c r="D93" s="40"/>
      <c r="E93" s="230">
        <v>3</v>
      </c>
      <c r="F93" s="190">
        <f t="shared" si="1"/>
        <v>0.006012024048096192</v>
      </c>
    </row>
    <row r="94" spans="1:6" ht="12.75">
      <c r="A94" s="122" t="s">
        <v>178</v>
      </c>
      <c r="B94" s="41"/>
      <c r="C94" s="41"/>
      <c r="D94" s="40"/>
      <c r="E94" s="230">
        <v>16</v>
      </c>
      <c r="F94" s="190">
        <f t="shared" si="1"/>
        <v>0.03206412825651302</v>
      </c>
    </row>
    <row r="95" spans="1:6" ht="12.75">
      <c r="A95" s="122" t="s">
        <v>1241</v>
      </c>
      <c r="B95" s="41"/>
      <c r="C95" s="41"/>
      <c r="D95" s="40"/>
      <c r="E95" s="230">
        <v>3</v>
      </c>
      <c r="F95" s="190">
        <f t="shared" si="1"/>
        <v>0.006012024048096192</v>
      </c>
    </row>
    <row r="96" spans="1:6" ht="12.75">
      <c r="A96" s="122" t="s">
        <v>187</v>
      </c>
      <c r="B96" s="41"/>
      <c r="C96" s="41"/>
      <c r="D96" s="40"/>
      <c r="E96" s="230">
        <v>12</v>
      </c>
      <c r="F96" s="190">
        <f t="shared" si="1"/>
        <v>0.02404809619238477</v>
      </c>
    </row>
    <row r="97" spans="1:6" ht="12.75">
      <c r="A97" s="122" t="s">
        <v>188</v>
      </c>
      <c r="B97" s="41"/>
      <c r="C97" s="41"/>
      <c r="D97" s="40"/>
      <c r="E97" s="230">
        <v>5</v>
      </c>
      <c r="F97" s="190">
        <f t="shared" si="1"/>
        <v>0.01002004008016032</v>
      </c>
    </row>
    <row r="98" spans="1:6" ht="12.75">
      <c r="A98" s="122" t="s">
        <v>1098</v>
      </c>
      <c r="B98" s="41"/>
      <c r="C98" s="41"/>
      <c r="D98" s="40"/>
      <c r="E98" s="230">
        <v>2</v>
      </c>
      <c r="F98" s="190">
        <f t="shared" si="1"/>
        <v>0.004008016032064128</v>
      </c>
    </row>
    <row r="99" spans="1:6" ht="12.75">
      <c r="A99" s="122" t="s">
        <v>179</v>
      </c>
      <c r="B99" s="41"/>
      <c r="C99" s="41"/>
      <c r="D99" s="40"/>
      <c r="E99" s="230">
        <v>7</v>
      </c>
      <c r="F99" s="190">
        <f t="shared" si="1"/>
        <v>0.014028056112224449</v>
      </c>
    </row>
    <row r="100" spans="1:6" ht="12.75">
      <c r="A100" s="122" t="s">
        <v>1242</v>
      </c>
      <c r="B100" s="41"/>
      <c r="C100" s="41"/>
      <c r="D100" s="40"/>
      <c r="E100" s="230">
        <v>3</v>
      </c>
      <c r="F100" s="190">
        <f t="shared" si="1"/>
        <v>0.006012024048096192</v>
      </c>
    </row>
    <row r="101" spans="1:6" ht="12.75">
      <c r="A101" s="122" t="s">
        <v>180</v>
      </c>
      <c r="B101" s="41"/>
      <c r="C101" s="41"/>
      <c r="D101" s="40"/>
      <c r="E101" s="230">
        <v>77</v>
      </c>
      <c r="F101" s="190">
        <f t="shared" si="1"/>
        <v>0.15430861723446893</v>
      </c>
    </row>
    <row r="102" spans="1:6" ht="12.75">
      <c r="A102" s="122" t="s">
        <v>1099</v>
      </c>
      <c r="B102" s="41"/>
      <c r="C102" s="41"/>
      <c r="D102" s="40"/>
      <c r="E102" s="230">
        <v>3</v>
      </c>
      <c r="F102" s="190">
        <f t="shared" si="1"/>
        <v>0.006012024048096192</v>
      </c>
    </row>
    <row r="103" spans="1:6" ht="12.75">
      <c r="A103" s="122" t="s">
        <v>1100</v>
      </c>
      <c r="B103" s="41"/>
      <c r="C103" s="41"/>
      <c r="D103" s="40"/>
      <c r="E103" s="230">
        <v>5</v>
      </c>
      <c r="F103" s="190">
        <f t="shared" si="1"/>
        <v>0.01002004008016032</v>
      </c>
    </row>
    <row r="104" spans="1:6" ht="12.75">
      <c r="A104" s="122" t="s">
        <v>181</v>
      </c>
      <c r="B104" s="41"/>
      <c r="C104" s="41"/>
      <c r="D104" s="40"/>
      <c r="E104" s="230">
        <v>339</v>
      </c>
      <c r="F104" s="190">
        <f t="shared" si="1"/>
        <v>0.6793587174348698</v>
      </c>
    </row>
    <row r="105" spans="1:6" ht="12.75">
      <c r="A105" s="122" t="s">
        <v>1243</v>
      </c>
      <c r="B105" s="41"/>
      <c r="C105" s="41"/>
      <c r="D105" s="40"/>
      <c r="E105" s="230">
        <v>2</v>
      </c>
      <c r="F105" s="190">
        <f t="shared" si="1"/>
        <v>0.004008016032064128</v>
      </c>
    </row>
    <row r="106" spans="1:6" ht="12.75">
      <c r="A106" s="122" t="s">
        <v>182</v>
      </c>
      <c r="B106" s="41"/>
      <c r="C106" s="41"/>
      <c r="D106" s="40"/>
      <c r="E106" s="230">
        <v>5</v>
      </c>
      <c r="F106" s="190">
        <f t="shared" si="1"/>
        <v>0.01002004008016032</v>
      </c>
    </row>
    <row r="107" spans="1:6" ht="12.75">
      <c r="A107" s="122" t="s">
        <v>1101</v>
      </c>
      <c r="B107" s="41"/>
      <c r="C107" s="41"/>
      <c r="D107" s="40"/>
      <c r="E107" s="230">
        <v>1</v>
      </c>
      <c r="F107" s="190">
        <f t="shared" si="1"/>
        <v>0.002004008016032064</v>
      </c>
    </row>
    <row r="108" spans="1:6" ht="12.75">
      <c r="A108" s="122" t="s">
        <v>183</v>
      </c>
      <c r="B108" s="41"/>
      <c r="C108" s="41"/>
      <c r="D108" s="40"/>
      <c r="E108" s="230">
        <v>2</v>
      </c>
      <c r="F108" s="190">
        <f t="shared" si="1"/>
        <v>0.004008016032064128</v>
      </c>
    </row>
    <row r="109" spans="1:6" ht="12.75">
      <c r="A109" s="231" t="s">
        <v>1102</v>
      </c>
      <c r="B109" s="233"/>
      <c r="C109" s="233"/>
      <c r="D109" s="234"/>
      <c r="E109" s="230">
        <v>1</v>
      </c>
      <c r="F109" s="190">
        <f t="shared" si="1"/>
        <v>0.002004008016032064</v>
      </c>
    </row>
    <row r="110" spans="1:6" ht="12.75">
      <c r="A110" s="235" t="s">
        <v>280</v>
      </c>
      <c r="B110" s="236"/>
      <c r="C110" s="236"/>
      <c r="D110" s="237"/>
      <c r="E110" s="238">
        <v>499</v>
      </c>
      <c r="F110" s="239">
        <f t="shared" si="1"/>
        <v>1</v>
      </c>
    </row>
    <row r="111" ht="12.75">
      <c r="F111" s="24" t="s">
        <v>611</v>
      </c>
    </row>
    <row r="112" ht="12.75">
      <c r="A112" s="3" t="s">
        <v>762</v>
      </c>
    </row>
    <row r="113" ht="12.75">
      <c r="A113" t="s">
        <v>763</v>
      </c>
    </row>
    <row r="114" ht="12.75">
      <c r="A114" t="s">
        <v>761</v>
      </c>
    </row>
    <row r="116" ht="12.75">
      <c r="D116" s="77" t="s">
        <v>1353</v>
      </c>
    </row>
    <row r="117" ht="12.75">
      <c r="A117" s="13" t="s">
        <v>1130</v>
      </c>
    </row>
    <row r="118" ht="12.75">
      <c r="A118" s="120" t="s">
        <v>1131</v>
      </c>
    </row>
    <row r="119" spans="1:4" ht="12.75">
      <c r="A119" s="120" t="s">
        <v>1129</v>
      </c>
      <c r="D119" s="46" t="s">
        <v>512</v>
      </c>
    </row>
    <row r="120" spans="1:4" ht="22.5">
      <c r="A120" s="226" t="s">
        <v>768</v>
      </c>
      <c r="B120" s="20" t="s">
        <v>1127</v>
      </c>
      <c r="C120" s="245" t="s">
        <v>1132</v>
      </c>
      <c r="D120" s="20" t="s">
        <v>1126</v>
      </c>
    </row>
    <row r="121" spans="1:4" ht="12.75">
      <c r="A121" s="125" t="s">
        <v>489</v>
      </c>
      <c r="B121" s="185">
        <v>39</v>
      </c>
      <c r="C121" s="244">
        <v>1</v>
      </c>
      <c r="D121" s="190">
        <f aca="true" t="shared" si="2" ref="D121:D126">C121/B121</f>
        <v>0.02564102564102564</v>
      </c>
    </row>
    <row r="122" spans="1:4" ht="12.75">
      <c r="A122" s="125" t="s">
        <v>770</v>
      </c>
      <c r="B122" s="185">
        <v>115</v>
      </c>
      <c r="C122" s="244">
        <v>12</v>
      </c>
      <c r="D122" s="190">
        <f t="shared" si="2"/>
        <v>0.10434782608695652</v>
      </c>
    </row>
    <row r="123" spans="1:4" ht="12.75">
      <c r="A123" s="125" t="s">
        <v>771</v>
      </c>
      <c r="B123" s="185">
        <v>447</v>
      </c>
      <c r="C123" s="244">
        <v>41</v>
      </c>
      <c r="D123" s="190">
        <f t="shared" si="2"/>
        <v>0.09172259507829977</v>
      </c>
    </row>
    <row r="124" spans="1:4" ht="12.75">
      <c r="A124" s="125" t="s">
        <v>772</v>
      </c>
      <c r="B124" s="185">
        <v>1907</v>
      </c>
      <c r="C124" s="244">
        <v>436</v>
      </c>
      <c r="D124" s="190">
        <f t="shared" si="2"/>
        <v>0.22863135815416885</v>
      </c>
    </row>
    <row r="125" spans="1:4" ht="12.75">
      <c r="A125" s="125" t="s">
        <v>773</v>
      </c>
      <c r="B125" s="185">
        <v>180</v>
      </c>
      <c r="C125" s="244">
        <v>9</v>
      </c>
      <c r="D125" s="190">
        <f t="shared" si="2"/>
        <v>0.05</v>
      </c>
    </row>
    <row r="126" spans="1:4" ht="12.75">
      <c r="A126" s="262" t="s">
        <v>1128</v>
      </c>
      <c r="B126" s="185">
        <v>2688</v>
      </c>
      <c r="C126" s="244">
        <v>499</v>
      </c>
      <c r="D126" s="190">
        <f t="shared" si="2"/>
        <v>0.18563988095238096</v>
      </c>
    </row>
    <row r="127" ht="12.75">
      <c r="D127" s="24" t="s">
        <v>1383</v>
      </c>
    </row>
    <row r="128" ht="12.75">
      <c r="A128" s="3" t="s">
        <v>764</v>
      </c>
    </row>
    <row r="129" ht="12.75">
      <c r="A129" t="s">
        <v>1237</v>
      </c>
    </row>
    <row r="130" ht="12.75">
      <c r="A130" t="s">
        <v>1238</v>
      </c>
    </row>
    <row r="131" ht="12.75">
      <c r="A131" t="s">
        <v>1239</v>
      </c>
    </row>
    <row r="132" ht="12.75">
      <c r="H132" s="46" t="s">
        <v>1342</v>
      </c>
    </row>
    <row r="155" ht="12.75">
      <c r="A155" s="3" t="s">
        <v>1323</v>
      </c>
    </row>
    <row r="156" ht="12.75">
      <c r="A156" t="s">
        <v>1175</v>
      </c>
    </row>
    <row r="157" ht="12.75">
      <c r="J157" s="77" t="s">
        <v>1354</v>
      </c>
    </row>
    <row r="158" ht="12.75">
      <c r="A158" s="13" t="s">
        <v>1134</v>
      </c>
    </row>
    <row r="159" spans="1:10" ht="12.75">
      <c r="A159" s="120" t="s">
        <v>1135</v>
      </c>
      <c r="J159" s="46" t="s">
        <v>512</v>
      </c>
    </row>
    <row r="160" spans="1:10" ht="22.5">
      <c r="A160" s="226"/>
      <c r="B160" s="20" t="s">
        <v>965</v>
      </c>
      <c r="C160" s="20" t="s">
        <v>966</v>
      </c>
      <c r="D160" s="20" t="s">
        <v>967</v>
      </c>
      <c r="E160" s="20" t="s">
        <v>984</v>
      </c>
      <c r="F160" s="20" t="s">
        <v>985</v>
      </c>
      <c r="G160" s="20" t="s">
        <v>287</v>
      </c>
      <c r="H160" s="20" t="s">
        <v>986</v>
      </c>
      <c r="I160" s="20" t="s">
        <v>987</v>
      </c>
      <c r="J160" s="221" t="s">
        <v>964</v>
      </c>
    </row>
    <row r="161" spans="1:10" ht="22.5">
      <c r="A161" s="264" t="s">
        <v>392</v>
      </c>
      <c r="B161" s="185">
        <v>597</v>
      </c>
      <c r="C161" s="185">
        <v>247</v>
      </c>
      <c r="D161" s="185">
        <v>206</v>
      </c>
      <c r="E161" s="185">
        <v>255</v>
      </c>
      <c r="F161" s="185">
        <v>262</v>
      </c>
      <c r="G161" s="185">
        <v>344</v>
      </c>
      <c r="H161" s="185">
        <v>431</v>
      </c>
      <c r="I161" s="185">
        <v>346</v>
      </c>
      <c r="J161" s="185">
        <v>2688</v>
      </c>
    </row>
    <row r="162" spans="1:10" ht="19.5">
      <c r="A162" s="246" t="s">
        <v>1133</v>
      </c>
      <c r="B162" s="185">
        <v>49</v>
      </c>
      <c r="C162" s="185">
        <v>33</v>
      </c>
      <c r="D162" s="185">
        <v>23</v>
      </c>
      <c r="E162" s="185">
        <v>70</v>
      </c>
      <c r="F162" s="185">
        <v>41</v>
      </c>
      <c r="G162" s="185">
        <v>76</v>
      </c>
      <c r="H162" s="185">
        <v>93</v>
      </c>
      <c r="I162" s="185">
        <v>114</v>
      </c>
      <c r="J162" s="185">
        <v>499</v>
      </c>
    </row>
    <row r="163" spans="1:10" ht="12.75">
      <c r="A163" s="125" t="s">
        <v>1126</v>
      </c>
      <c r="B163" s="190">
        <v>0.08207705192629816</v>
      </c>
      <c r="C163" s="190">
        <v>0.13360323886639677</v>
      </c>
      <c r="D163" s="190">
        <v>0.11165048543689321</v>
      </c>
      <c r="E163" s="190">
        <v>0.27450980392156865</v>
      </c>
      <c r="F163" s="190">
        <v>0.15648854961832062</v>
      </c>
      <c r="G163" s="190">
        <v>0.22093023255813954</v>
      </c>
      <c r="H163" s="190">
        <v>0.21577726218097448</v>
      </c>
      <c r="I163" s="190">
        <v>0.32947976878612717</v>
      </c>
      <c r="J163" s="190">
        <v>0.18563988095238096</v>
      </c>
    </row>
    <row r="164" ht="12.75">
      <c r="J164" s="24" t="s">
        <v>1383</v>
      </c>
    </row>
    <row r="166" ht="12.75">
      <c r="A166" s="3" t="s">
        <v>1176</v>
      </c>
    </row>
    <row r="167" ht="12.75">
      <c r="A167" t="s">
        <v>1177</v>
      </c>
    </row>
    <row r="168" ht="12.75">
      <c r="A168" t="s">
        <v>1178</v>
      </c>
    </row>
    <row r="169" ht="12.75">
      <c r="A169" t="s">
        <v>1179</v>
      </c>
    </row>
    <row r="170" ht="12.75">
      <c r="A170" t="s">
        <v>1180</v>
      </c>
    </row>
    <row r="172" ht="12.75">
      <c r="A172" s="46" t="s">
        <v>1343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2" width="35.75390625" style="0" customWidth="1"/>
  </cols>
  <sheetData>
    <row r="1" ht="12.75">
      <c r="A1" s="3" t="s">
        <v>766</v>
      </c>
    </row>
    <row r="2" ht="12.75">
      <c r="A2" t="s">
        <v>1355</v>
      </c>
    </row>
    <row r="4" ht="12.75">
      <c r="K4" s="77" t="s">
        <v>1356</v>
      </c>
    </row>
    <row r="5" ht="12.75">
      <c r="A5" s="13" t="s">
        <v>1124</v>
      </c>
    </row>
    <row r="6" spans="1:11" ht="12.75">
      <c r="A6" s="120" t="s">
        <v>750</v>
      </c>
      <c r="K6" s="46" t="s">
        <v>512</v>
      </c>
    </row>
    <row r="7" spans="1:11" ht="22.5">
      <c r="A7" s="59" t="s">
        <v>232</v>
      </c>
      <c r="B7" s="60" t="s">
        <v>753</v>
      </c>
      <c r="C7" s="20" t="s">
        <v>965</v>
      </c>
      <c r="D7" s="20" t="s">
        <v>966</v>
      </c>
      <c r="E7" s="20" t="s">
        <v>967</v>
      </c>
      <c r="F7" s="20" t="s">
        <v>984</v>
      </c>
      <c r="G7" s="20" t="s">
        <v>985</v>
      </c>
      <c r="H7" s="20" t="s">
        <v>989</v>
      </c>
      <c r="I7" s="20" t="s">
        <v>986</v>
      </c>
      <c r="J7" s="20" t="s">
        <v>987</v>
      </c>
      <c r="K7" s="221" t="s">
        <v>964</v>
      </c>
    </row>
    <row r="8" spans="1:11" ht="12.75">
      <c r="A8" s="138">
        <v>24</v>
      </c>
      <c r="B8" s="125" t="s">
        <v>612</v>
      </c>
      <c r="C8" s="185">
        <v>1</v>
      </c>
      <c r="D8" s="185">
        <v>1</v>
      </c>
      <c r="E8" s="185">
        <v>0</v>
      </c>
      <c r="F8" s="185">
        <v>0</v>
      </c>
      <c r="G8" s="185">
        <v>0</v>
      </c>
      <c r="H8" s="185">
        <v>0</v>
      </c>
      <c r="I8" s="185">
        <v>3</v>
      </c>
      <c r="J8" s="185">
        <v>2</v>
      </c>
      <c r="K8" s="185">
        <v>7</v>
      </c>
    </row>
    <row r="9" spans="1:11" ht="12.75">
      <c r="A9" s="138">
        <v>26</v>
      </c>
      <c r="B9" s="125" t="s">
        <v>621</v>
      </c>
      <c r="C9" s="185">
        <v>0</v>
      </c>
      <c r="D9" s="185">
        <v>0</v>
      </c>
      <c r="E9" s="185">
        <v>0</v>
      </c>
      <c r="F9" s="185">
        <v>1</v>
      </c>
      <c r="G9" s="185">
        <v>0</v>
      </c>
      <c r="H9" s="185">
        <v>0</v>
      </c>
      <c r="I9" s="185">
        <v>0</v>
      </c>
      <c r="J9" s="185">
        <v>1</v>
      </c>
      <c r="K9" s="185">
        <v>2</v>
      </c>
    </row>
    <row r="10" spans="1:12" ht="12.75">
      <c r="A10" s="138">
        <v>29</v>
      </c>
      <c r="B10" s="125" t="s">
        <v>269</v>
      </c>
      <c r="C10" s="185">
        <v>1</v>
      </c>
      <c r="D10" s="185">
        <v>0</v>
      </c>
      <c r="E10" s="185">
        <v>2</v>
      </c>
      <c r="F10" s="185">
        <v>5</v>
      </c>
      <c r="G10" s="185">
        <v>6</v>
      </c>
      <c r="H10" s="185">
        <v>0</v>
      </c>
      <c r="I10" s="185">
        <v>5</v>
      </c>
      <c r="J10" s="185">
        <v>16</v>
      </c>
      <c r="K10" s="185">
        <v>35</v>
      </c>
      <c r="L10" s="42"/>
    </row>
    <row r="11" spans="1:12" ht="12.75">
      <c r="A11" s="138">
        <v>31</v>
      </c>
      <c r="B11" s="125" t="s">
        <v>270</v>
      </c>
      <c r="C11" s="185">
        <v>3</v>
      </c>
      <c r="D11" s="185">
        <v>6</v>
      </c>
      <c r="E11" s="185">
        <v>5</v>
      </c>
      <c r="F11" s="185">
        <v>11</v>
      </c>
      <c r="G11" s="185">
        <v>9</v>
      </c>
      <c r="H11" s="185">
        <v>8</v>
      </c>
      <c r="I11" s="185">
        <v>0</v>
      </c>
      <c r="J11" s="185">
        <v>7</v>
      </c>
      <c r="K11" s="185">
        <v>49</v>
      </c>
      <c r="L11" s="42"/>
    </row>
    <row r="12" spans="1:12" ht="12.75">
      <c r="A12" s="138">
        <v>32</v>
      </c>
      <c r="B12" s="125" t="s">
        <v>648</v>
      </c>
      <c r="C12" s="185">
        <v>0</v>
      </c>
      <c r="D12" s="185">
        <v>0</v>
      </c>
      <c r="E12" s="185">
        <v>1</v>
      </c>
      <c r="F12" s="185">
        <v>3</v>
      </c>
      <c r="G12" s="185">
        <v>2</v>
      </c>
      <c r="H12" s="185">
        <v>0</v>
      </c>
      <c r="I12" s="185">
        <v>2</v>
      </c>
      <c r="J12" s="185">
        <v>7</v>
      </c>
      <c r="K12" s="185">
        <v>15</v>
      </c>
      <c r="L12" s="42"/>
    </row>
    <row r="13" spans="1:12" ht="12.75">
      <c r="A13" s="138">
        <v>33</v>
      </c>
      <c r="B13" s="125" t="s">
        <v>659</v>
      </c>
      <c r="C13" s="185">
        <v>1</v>
      </c>
      <c r="D13" s="185">
        <v>1</v>
      </c>
      <c r="E13" s="185">
        <v>0</v>
      </c>
      <c r="F13" s="185">
        <v>0</v>
      </c>
      <c r="G13" s="185">
        <v>1</v>
      </c>
      <c r="H13" s="185">
        <v>4</v>
      </c>
      <c r="I13" s="185">
        <v>6</v>
      </c>
      <c r="J13" s="185">
        <v>5</v>
      </c>
      <c r="K13" s="185">
        <v>18</v>
      </c>
      <c r="L13" s="42"/>
    </row>
    <row r="14" spans="1:12" ht="12.75">
      <c r="A14" s="138">
        <v>36</v>
      </c>
      <c r="B14" s="125" t="s">
        <v>274</v>
      </c>
      <c r="C14" s="185">
        <v>2</v>
      </c>
      <c r="D14" s="185">
        <v>14</v>
      </c>
      <c r="E14" s="185">
        <v>8</v>
      </c>
      <c r="F14" s="185">
        <v>11</v>
      </c>
      <c r="G14" s="185">
        <v>0</v>
      </c>
      <c r="H14" s="185">
        <v>16</v>
      </c>
      <c r="I14" s="185">
        <v>28</v>
      </c>
      <c r="J14" s="185">
        <v>19</v>
      </c>
      <c r="K14" s="185">
        <v>98</v>
      </c>
      <c r="L14" s="42"/>
    </row>
    <row r="15" spans="1:12" ht="12.75">
      <c r="A15" s="138">
        <v>45</v>
      </c>
      <c r="B15" s="125" t="s">
        <v>690</v>
      </c>
      <c r="C15" s="185">
        <v>4</v>
      </c>
      <c r="D15" s="185">
        <v>2</v>
      </c>
      <c r="E15" s="185">
        <v>2</v>
      </c>
      <c r="F15" s="185">
        <v>15</v>
      </c>
      <c r="G15" s="185">
        <v>5</v>
      </c>
      <c r="H15" s="185">
        <v>14</v>
      </c>
      <c r="I15" s="185">
        <v>9</v>
      </c>
      <c r="J15" s="185">
        <v>20</v>
      </c>
      <c r="K15" s="185">
        <v>71</v>
      </c>
      <c r="L15" s="42"/>
    </row>
    <row r="16" spans="1:12" ht="12.75">
      <c r="A16" s="138">
        <v>55</v>
      </c>
      <c r="B16" s="125" t="s">
        <v>709</v>
      </c>
      <c r="C16" s="185">
        <v>2</v>
      </c>
      <c r="D16" s="185">
        <v>2</v>
      </c>
      <c r="E16" s="185">
        <v>4</v>
      </c>
      <c r="F16" s="185">
        <v>0</v>
      </c>
      <c r="G16" s="185">
        <v>1</v>
      </c>
      <c r="H16" s="185">
        <v>8</v>
      </c>
      <c r="I16" s="185">
        <v>2</v>
      </c>
      <c r="J16" s="185">
        <v>13</v>
      </c>
      <c r="K16" s="185">
        <v>32</v>
      </c>
      <c r="L16" s="42"/>
    </row>
    <row r="17" spans="1:12" ht="12.75">
      <c r="A17" s="138" t="s">
        <v>716</v>
      </c>
      <c r="B17" s="125" t="s">
        <v>717</v>
      </c>
      <c r="C17" s="185">
        <v>17</v>
      </c>
      <c r="D17" s="185">
        <v>11</v>
      </c>
      <c r="E17" s="185">
        <v>13</v>
      </c>
      <c r="F17" s="185">
        <v>26</v>
      </c>
      <c r="G17" s="185">
        <v>12</v>
      </c>
      <c r="H17" s="185">
        <v>31</v>
      </c>
      <c r="I17" s="185">
        <v>35</v>
      </c>
      <c r="J17" s="185">
        <v>29</v>
      </c>
      <c r="K17" s="185">
        <v>174</v>
      </c>
      <c r="L17" s="42"/>
    </row>
    <row r="18" spans="1:12" ht="12.75">
      <c r="A18" s="138">
        <v>8</v>
      </c>
      <c r="B18" s="125" t="s">
        <v>278</v>
      </c>
      <c r="C18" s="185">
        <v>0</v>
      </c>
      <c r="D18" s="185">
        <v>0</v>
      </c>
      <c r="E18" s="185">
        <v>1</v>
      </c>
      <c r="F18" s="185">
        <v>0</v>
      </c>
      <c r="G18" s="185">
        <v>2</v>
      </c>
      <c r="H18" s="185">
        <v>1</v>
      </c>
      <c r="I18" s="185">
        <v>1</v>
      </c>
      <c r="J18" s="185">
        <v>0</v>
      </c>
      <c r="K18" s="185">
        <v>5</v>
      </c>
      <c r="L18" s="42"/>
    </row>
    <row r="19" spans="11:12" ht="12.75">
      <c r="K19" s="24" t="s">
        <v>611</v>
      </c>
      <c r="L19" s="42"/>
    </row>
    <row r="20" ht="12.75">
      <c r="L20" s="42"/>
    </row>
    <row r="21" spans="1:12" ht="12.75">
      <c r="A21" s="3" t="s">
        <v>1232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1" ht="12.75">
      <c r="A22" t="s">
        <v>1233</v>
      </c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12.75">
      <c r="A23" t="s">
        <v>1234</v>
      </c>
      <c r="C23" s="42"/>
      <c r="D23" s="42"/>
      <c r="E23" s="42"/>
      <c r="F23" s="42"/>
      <c r="G23" s="42"/>
      <c r="H23" s="42"/>
      <c r="I23" s="42"/>
      <c r="J23" s="42"/>
      <c r="K23" s="42"/>
    </row>
    <row r="25" spans="3:11" ht="12.75">
      <c r="C25" s="42"/>
      <c r="D25" s="42"/>
      <c r="E25" s="42"/>
      <c r="F25" s="42"/>
      <c r="G25" s="42"/>
      <c r="H25" s="42"/>
      <c r="I25" s="42"/>
      <c r="J25" s="42"/>
      <c r="K25" s="42"/>
    </row>
    <row r="26" spans="3:11" ht="12.75">
      <c r="C26" s="42"/>
      <c r="D26" s="42"/>
      <c r="E26" s="42"/>
      <c r="F26" s="42"/>
      <c r="G26" s="42"/>
      <c r="H26" s="42"/>
      <c r="I26" s="42"/>
      <c r="J26" s="42"/>
      <c r="K26" s="42"/>
    </row>
    <row r="27" spans="3:11" ht="12.75">
      <c r="C27" s="42"/>
      <c r="D27" s="42"/>
      <c r="E27" s="42"/>
      <c r="F27" s="42"/>
      <c r="G27" s="42"/>
      <c r="H27" s="42"/>
      <c r="I27" s="42"/>
      <c r="J27" s="42"/>
      <c r="K27" s="42"/>
    </row>
    <row r="28" spans="3:11" ht="12.75">
      <c r="C28" s="42"/>
      <c r="D28" s="258"/>
      <c r="E28" s="42"/>
      <c r="F28" s="42"/>
      <c r="G28" s="42"/>
      <c r="H28" s="42"/>
      <c r="I28" s="42"/>
      <c r="J28" s="42"/>
      <c r="K28" s="42"/>
    </row>
    <row r="29" spans="3:11" ht="12.75">
      <c r="C29" s="42"/>
      <c r="D29" s="42"/>
      <c r="E29" s="42"/>
      <c r="F29" s="42"/>
      <c r="G29" s="42"/>
      <c r="H29" s="42"/>
      <c r="I29" s="42"/>
      <c r="J29" s="42"/>
      <c r="K29" s="42"/>
    </row>
    <row r="30" spans="3:11" ht="12.75">
      <c r="C30" s="42"/>
      <c r="D30" s="42"/>
      <c r="E30" s="42"/>
      <c r="F30" s="42"/>
      <c r="G30" s="42"/>
      <c r="H30" s="42"/>
      <c r="I30" s="42"/>
      <c r="J30" s="42"/>
      <c r="K30" s="42"/>
    </row>
    <row r="31" spans="3:11" ht="12.75">
      <c r="C31" s="258"/>
      <c r="D31" s="42"/>
      <c r="E31" s="258"/>
      <c r="F31" s="258"/>
      <c r="G31" s="258"/>
      <c r="H31" s="258"/>
      <c r="I31" s="258"/>
      <c r="J31" s="42"/>
      <c r="K31" s="42"/>
    </row>
    <row r="32" spans="3:11" ht="12.75">
      <c r="C32" s="42"/>
      <c r="D32" s="42"/>
      <c r="E32" s="42"/>
      <c r="F32" s="42"/>
      <c r="G32" s="42"/>
      <c r="H32" s="42"/>
      <c r="I32" s="42"/>
      <c r="J32" s="42"/>
      <c r="K32" s="42"/>
    </row>
    <row r="33" spans="3:11" ht="12.75">
      <c r="C33" s="42"/>
      <c r="D33" s="42"/>
      <c r="E33" s="42"/>
      <c r="F33" s="42"/>
      <c r="G33" s="42"/>
      <c r="H33" s="42"/>
      <c r="I33" s="42"/>
      <c r="J33" s="42"/>
      <c r="K33" s="42"/>
    </row>
    <row r="34" ht="12.75">
      <c r="C34" s="42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7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10" width="8.75390625" style="0" customWidth="1"/>
    <col min="11" max="11" width="4.75390625" style="0" customWidth="1"/>
  </cols>
  <sheetData>
    <row r="1" ht="12.75">
      <c r="B1" s="2" t="s">
        <v>887</v>
      </c>
    </row>
    <row r="2" ht="12.75">
      <c r="A2" s="2"/>
    </row>
    <row r="5" ht="12.75">
      <c r="B5" s="224" t="s">
        <v>1245</v>
      </c>
    </row>
    <row r="6" ht="12.75">
      <c r="B6" s="120" t="s">
        <v>1324</v>
      </c>
    </row>
    <row r="7" ht="12.75">
      <c r="B7" s="120" t="s">
        <v>1246</v>
      </c>
    </row>
    <row r="8" ht="12.75">
      <c r="B8" s="120" t="s">
        <v>1325</v>
      </c>
    </row>
    <row r="9" ht="12.75">
      <c r="B9" s="224" t="s">
        <v>1255</v>
      </c>
    </row>
    <row r="10" ht="12.75">
      <c r="B10" s="120" t="s">
        <v>1256</v>
      </c>
    </row>
    <row r="12" ht="12.75">
      <c r="B12" s="3" t="s">
        <v>821</v>
      </c>
    </row>
    <row r="13" ht="12.75">
      <c r="B13" t="s">
        <v>197</v>
      </c>
    </row>
    <row r="14" ht="12.75">
      <c r="B14" t="s">
        <v>1257</v>
      </c>
    </row>
    <row r="15" ht="12.75">
      <c r="B15" t="s">
        <v>775</v>
      </c>
    </row>
    <row r="16" ht="12.75">
      <c r="B16" t="s">
        <v>820</v>
      </c>
    </row>
    <row r="17" ht="12.75">
      <c r="B17" t="s">
        <v>1247</v>
      </c>
    </row>
    <row r="18" ht="12.75">
      <c r="B18" t="s">
        <v>1248</v>
      </c>
    </row>
    <row r="19" ht="12.75">
      <c r="B19" s="4" t="s">
        <v>1249</v>
      </c>
    </row>
    <row r="20" ht="12.75">
      <c r="B20" s="35" t="s">
        <v>1250</v>
      </c>
    </row>
    <row r="22" ht="12.75">
      <c r="B22" s="3" t="s">
        <v>1251</v>
      </c>
    </row>
    <row r="23" ht="12.75">
      <c r="B23" t="s">
        <v>1182</v>
      </c>
    </row>
    <row r="24" ht="12.75">
      <c r="B24" t="s">
        <v>1183</v>
      </c>
    </row>
    <row r="25" spans="2:12" ht="12.75">
      <c r="B25" t="s">
        <v>1252</v>
      </c>
      <c r="L25" s="3"/>
    </row>
    <row r="26" ht="12.75">
      <c r="B26" t="s">
        <v>1258</v>
      </c>
    </row>
    <row r="27" spans="2:12" ht="12.75">
      <c r="B27" s="4" t="s">
        <v>814</v>
      </c>
      <c r="L27" s="155"/>
    </row>
    <row r="28" ht="12.75">
      <c r="B28" t="s">
        <v>815</v>
      </c>
    </row>
    <row r="29" ht="12.75">
      <c r="B29" t="s">
        <v>816</v>
      </c>
    </row>
    <row r="30" ht="12.75">
      <c r="B30" t="s">
        <v>817</v>
      </c>
    </row>
    <row r="32" ht="12.75">
      <c r="B32" s="3" t="s">
        <v>818</v>
      </c>
    </row>
    <row r="33" ht="12.75">
      <c r="B33" t="s">
        <v>1184</v>
      </c>
    </row>
    <row r="34" ht="12.75">
      <c r="B34" t="s">
        <v>0</v>
      </c>
    </row>
    <row r="35" ht="12.75">
      <c r="B35" t="s">
        <v>1</v>
      </c>
    </row>
    <row r="36" ht="12.75">
      <c r="B36" t="s">
        <v>1185</v>
      </c>
    </row>
    <row r="37" ht="12.75">
      <c r="B37" t="s">
        <v>2</v>
      </c>
    </row>
    <row r="38" spans="2:12" ht="12.75">
      <c r="B38" t="s">
        <v>3</v>
      </c>
      <c r="L38" s="3"/>
    </row>
    <row r="40" ht="12.75">
      <c r="B40" s="3" t="s">
        <v>1326</v>
      </c>
    </row>
    <row r="41" ht="12.75">
      <c r="B41" t="s">
        <v>1327</v>
      </c>
    </row>
    <row r="42" spans="2:12" ht="12.75">
      <c r="B42" t="s">
        <v>1328</v>
      </c>
      <c r="L42" s="3"/>
    </row>
    <row r="43" ht="12.75">
      <c r="B43" t="s">
        <v>1329</v>
      </c>
    </row>
    <row r="44" ht="12.75">
      <c r="B44" t="s">
        <v>1330</v>
      </c>
    </row>
    <row r="45" ht="12.75">
      <c r="B45" t="s">
        <v>1331</v>
      </c>
    </row>
    <row r="47" spans="2:12" ht="12.75">
      <c r="B47" s="3" t="s">
        <v>1244</v>
      </c>
      <c r="L47" s="3"/>
    </row>
    <row r="48" ht="12.75">
      <c r="B48" t="s">
        <v>1253</v>
      </c>
    </row>
    <row r="49" spans="2:12" ht="12.75">
      <c r="B49" s="4" t="s">
        <v>1254</v>
      </c>
      <c r="L49" s="4"/>
    </row>
    <row r="50" ht="12.75">
      <c r="B50" t="s">
        <v>765</v>
      </c>
    </row>
    <row r="51" ht="12.75">
      <c r="L51" s="4"/>
    </row>
    <row r="52" ht="12.75">
      <c r="B52" s="3" t="s">
        <v>4</v>
      </c>
    </row>
    <row r="53" spans="2:12" ht="12.75">
      <c r="B53" t="s">
        <v>391</v>
      </c>
      <c r="L53" s="4"/>
    </row>
    <row r="54" ht="12.75">
      <c r="B54" t="s">
        <v>1187</v>
      </c>
    </row>
    <row r="55" ht="12.75">
      <c r="B55" t="s">
        <v>1186</v>
      </c>
    </row>
    <row r="56" ht="12.75">
      <c r="L56" s="3"/>
    </row>
    <row r="57" ht="12.75">
      <c r="B57" s="3" t="s">
        <v>776</v>
      </c>
    </row>
    <row r="58" ht="12.75">
      <c r="B58" t="s">
        <v>190</v>
      </c>
    </row>
    <row r="59" ht="12.75">
      <c r="B59" s="4" t="s">
        <v>192</v>
      </c>
    </row>
    <row r="60" ht="12.75">
      <c r="B60" t="s">
        <v>194</v>
      </c>
    </row>
    <row r="61" spans="2:12" ht="12.75">
      <c r="B61" s="4" t="s">
        <v>193</v>
      </c>
      <c r="L61" s="3"/>
    </row>
    <row r="62" spans="2:12" ht="12.75">
      <c r="B62" t="s">
        <v>195</v>
      </c>
      <c r="L62" s="4"/>
    </row>
    <row r="63" ht="12.75">
      <c r="B63" s="4" t="s">
        <v>196</v>
      </c>
    </row>
    <row r="64" ht="12.75">
      <c r="B64" t="s">
        <v>191</v>
      </c>
    </row>
    <row r="65" ht="12.75">
      <c r="L65" s="4"/>
    </row>
    <row r="67" ht="12.75">
      <c r="L67" s="3"/>
    </row>
    <row r="71" ht="12.75">
      <c r="L71" s="4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6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6.75390625" style="0" customWidth="1"/>
    <col min="2" max="2" width="8.625" style="0" customWidth="1"/>
    <col min="3" max="3" width="8.875" style="0" customWidth="1"/>
    <col min="4" max="4" width="8.25390625" style="0" customWidth="1"/>
    <col min="5" max="5" width="1.37890625" style="0" customWidth="1"/>
    <col min="6" max="6" width="18.00390625" style="0" customWidth="1"/>
    <col min="7" max="7" width="8.375" style="0" customWidth="1"/>
    <col min="8" max="9" width="8.25390625" style="0" customWidth="1"/>
  </cols>
  <sheetData>
    <row r="1" spans="1:2" ht="15">
      <c r="A1" s="14" t="s">
        <v>1088</v>
      </c>
      <c r="B1" s="16" t="s">
        <v>471</v>
      </c>
    </row>
    <row r="2" spans="3:4" ht="15">
      <c r="C2" s="3"/>
      <c r="D2" s="16" t="s">
        <v>198</v>
      </c>
    </row>
    <row r="4" ht="12.75">
      <c r="I4" s="49" t="s">
        <v>1089</v>
      </c>
    </row>
    <row r="5" spans="1:9" ht="12.75">
      <c r="A5" s="91" t="s">
        <v>435</v>
      </c>
      <c r="B5" s="41"/>
      <c r="C5" s="41"/>
      <c r="D5" s="41"/>
      <c r="E5" s="41"/>
      <c r="F5" s="41"/>
      <c r="G5" s="41"/>
      <c r="H5" s="41"/>
      <c r="I5" s="92"/>
    </row>
    <row r="6" spans="1:16" ht="33.75">
      <c r="A6" s="93" t="s">
        <v>436</v>
      </c>
      <c r="B6" s="94" t="s">
        <v>512</v>
      </c>
      <c r="C6" s="99" t="s">
        <v>199</v>
      </c>
      <c r="D6" s="94" t="s">
        <v>1015</v>
      </c>
      <c r="F6" s="93" t="s">
        <v>436</v>
      </c>
      <c r="G6" s="94" t="s">
        <v>512</v>
      </c>
      <c r="H6" s="99" t="s">
        <v>199</v>
      </c>
      <c r="I6" s="94" t="s">
        <v>1015</v>
      </c>
      <c r="K6" s="108"/>
      <c r="L6" s="108"/>
      <c r="O6" s="108"/>
      <c r="P6" s="108"/>
    </row>
    <row r="7" spans="1:16" ht="12.75">
      <c r="A7" s="21" t="s">
        <v>437</v>
      </c>
      <c r="B7" s="153">
        <v>6</v>
      </c>
      <c r="C7" s="153">
        <v>7</v>
      </c>
      <c r="D7" s="87">
        <f>1-C7/B7</f>
        <v>-0.16666666666666674</v>
      </c>
      <c r="F7" s="21" t="s">
        <v>438</v>
      </c>
      <c r="G7" s="153">
        <v>22</v>
      </c>
      <c r="H7" s="153">
        <v>23</v>
      </c>
      <c r="I7" s="87">
        <f>1-H7/G7</f>
        <v>-0.045454545454545414</v>
      </c>
      <c r="K7" s="47"/>
      <c r="L7" s="47"/>
      <c r="N7" s="47"/>
      <c r="O7" s="47"/>
      <c r="P7" s="47"/>
    </row>
    <row r="8" spans="1:16" ht="12.75">
      <c r="A8" s="21" t="s">
        <v>439</v>
      </c>
      <c r="B8" s="153">
        <v>20</v>
      </c>
      <c r="C8" s="153">
        <v>10</v>
      </c>
      <c r="D8" s="87">
        <f aca="true" t="shared" si="0" ref="D8:D53">1-C8/B8</f>
        <v>0.5</v>
      </c>
      <c r="F8" s="21" t="s">
        <v>440</v>
      </c>
      <c r="G8" s="153">
        <v>6</v>
      </c>
      <c r="H8" s="153">
        <v>4</v>
      </c>
      <c r="I8" s="87">
        <f aca="true" t="shared" si="1" ref="I8:I47">1-H8/G8</f>
        <v>0.33333333333333337</v>
      </c>
      <c r="K8" s="47"/>
      <c r="L8" s="47"/>
      <c r="N8" s="47"/>
      <c r="O8" s="47"/>
      <c r="P8" s="47"/>
    </row>
    <row r="9" spans="1:16" ht="12.75">
      <c r="A9" s="21" t="s">
        <v>441</v>
      </c>
      <c r="B9" s="153">
        <v>12</v>
      </c>
      <c r="C9" s="153">
        <v>8</v>
      </c>
      <c r="D9" s="87">
        <f t="shared" si="0"/>
        <v>0.33333333333333337</v>
      </c>
      <c r="F9" s="21" t="s">
        <v>442</v>
      </c>
      <c r="G9" s="153">
        <v>9</v>
      </c>
      <c r="H9" s="153">
        <v>10</v>
      </c>
      <c r="I9" s="87">
        <f t="shared" si="1"/>
        <v>-0.11111111111111116</v>
      </c>
      <c r="K9" s="47"/>
      <c r="L9" s="47"/>
      <c r="N9" s="47"/>
      <c r="O9" s="47"/>
      <c r="P9" s="47"/>
    </row>
    <row r="10" spans="1:16" ht="12.75">
      <c r="A10" s="21" t="s">
        <v>443</v>
      </c>
      <c r="B10" s="153">
        <v>21</v>
      </c>
      <c r="C10" s="153">
        <v>10</v>
      </c>
      <c r="D10" s="87">
        <f t="shared" si="0"/>
        <v>0.5238095238095238</v>
      </c>
      <c r="F10" s="21" t="s">
        <v>444</v>
      </c>
      <c r="G10" s="153">
        <v>6</v>
      </c>
      <c r="H10" s="153">
        <v>9</v>
      </c>
      <c r="I10" s="87">
        <f t="shared" si="1"/>
        <v>-0.5</v>
      </c>
      <c r="K10" s="47"/>
      <c r="L10" s="47"/>
      <c r="N10" s="47"/>
      <c r="O10" s="47"/>
      <c r="P10" s="47"/>
    </row>
    <row r="11" spans="1:16" ht="12.75">
      <c r="A11" s="21" t="s">
        <v>445</v>
      </c>
      <c r="B11" s="153">
        <v>24</v>
      </c>
      <c r="C11" s="153">
        <v>15</v>
      </c>
      <c r="D11" s="87">
        <f t="shared" si="0"/>
        <v>0.375</v>
      </c>
      <c r="F11" s="21" t="s">
        <v>446</v>
      </c>
      <c r="G11" s="153">
        <v>2</v>
      </c>
      <c r="H11" s="153">
        <v>7</v>
      </c>
      <c r="I11" s="87">
        <f t="shared" si="1"/>
        <v>-2.5</v>
      </c>
      <c r="K11" s="47"/>
      <c r="L11" s="47"/>
      <c r="N11" s="47"/>
      <c r="O11" s="47"/>
      <c r="P11" s="47"/>
    </row>
    <row r="12" spans="1:16" ht="12.75">
      <c r="A12" s="21" t="s">
        <v>447</v>
      </c>
      <c r="B12" s="153">
        <v>21</v>
      </c>
      <c r="C12" s="153">
        <v>13</v>
      </c>
      <c r="D12" s="87">
        <f t="shared" si="0"/>
        <v>0.38095238095238093</v>
      </c>
      <c r="F12" s="21" t="s">
        <v>448</v>
      </c>
      <c r="G12" s="153">
        <v>15</v>
      </c>
      <c r="H12" s="153">
        <v>13</v>
      </c>
      <c r="I12" s="87">
        <f t="shared" si="1"/>
        <v>0.1333333333333333</v>
      </c>
      <c r="K12" s="47"/>
      <c r="L12" s="47"/>
      <c r="N12" s="47"/>
      <c r="O12" s="47"/>
      <c r="P12" s="47"/>
    </row>
    <row r="13" spans="1:16" ht="12.75">
      <c r="A13" s="21" t="s">
        <v>449</v>
      </c>
      <c r="B13" s="153">
        <v>13</v>
      </c>
      <c r="C13" s="153">
        <v>7</v>
      </c>
      <c r="D13" s="87">
        <f t="shared" si="0"/>
        <v>0.46153846153846156</v>
      </c>
      <c r="F13" s="21" t="s">
        <v>450</v>
      </c>
      <c r="G13" s="153">
        <v>9</v>
      </c>
      <c r="H13" s="153">
        <v>7</v>
      </c>
      <c r="I13" s="87">
        <f t="shared" si="1"/>
        <v>0.2222222222222222</v>
      </c>
      <c r="K13" s="47"/>
      <c r="L13" s="47"/>
      <c r="N13" s="47"/>
      <c r="O13" s="47"/>
      <c r="P13" s="47"/>
    </row>
    <row r="14" spans="1:16" ht="12.75">
      <c r="A14" s="21" t="s">
        <v>330</v>
      </c>
      <c r="B14" s="153">
        <v>13</v>
      </c>
      <c r="C14" s="153">
        <v>10</v>
      </c>
      <c r="D14" s="87">
        <f t="shared" si="0"/>
        <v>0.23076923076923073</v>
      </c>
      <c r="F14" s="21" t="s">
        <v>331</v>
      </c>
      <c r="G14" s="153">
        <v>20</v>
      </c>
      <c r="H14" s="153">
        <v>21</v>
      </c>
      <c r="I14" s="87">
        <f t="shared" si="1"/>
        <v>-0.050000000000000044</v>
      </c>
      <c r="K14" s="47"/>
      <c r="L14" s="47"/>
      <c r="N14" s="47"/>
      <c r="O14" s="47"/>
      <c r="P14" s="47"/>
    </row>
    <row r="15" spans="1:16" ht="12.75">
      <c r="A15" s="95" t="s">
        <v>965</v>
      </c>
      <c r="B15" s="175">
        <v>130</v>
      </c>
      <c r="C15" s="175">
        <v>80</v>
      </c>
      <c r="D15" s="96">
        <f>1-C15/B15</f>
        <v>0.3846153846153846</v>
      </c>
      <c r="F15" s="21" t="s">
        <v>332</v>
      </c>
      <c r="G15" s="153">
        <v>23</v>
      </c>
      <c r="H15" s="153">
        <v>14</v>
      </c>
      <c r="I15" s="87">
        <f t="shared" si="1"/>
        <v>0.3913043478260869</v>
      </c>
      <c r="K15" s="47"/>
      <c r="L15" s="47"/>
      <c r="N15" s="47"/>
      <c r="O15" s="47"/>
      <c r="P15" s="47"/>
    </row>
    <row r="16" spans="1:16" ht="12.75">
      <c r="A16" s="102" t="s">
        <v>333</v>
      </c>
      <c r="B16" s="176">
        <v>39</v>
      </c>
      <c r="C16" s="176">
        <v>26</v>
      </c>
      <c r="D16" s="103">
        <f t="shared" si="0"/>
        <v>0.33333333333333337</v>
      </c>
      <c r="F16" s="21" t="s">
        <v>334</v>
      </c>
      <c r="G16" s="153">
        <v>10</v>
      </c>
      <c r="H16" s="153">
        <v>10</v>
      </c>
      <c r="I16" s="87">
        <f t="shared" si="1"/>
        <v>0</v>
      </c>
      <c r="K16" s="47"/>
      <c r="L16" s="47"/>
      <c r="N16" s="47"/>
      <c r="O16" s="47"/>
      <c r="P16" s="47"/>
    </row>
    <row r="17" spans="1:16" ht="12.75">
      <c r="A17" s="21" t="s">
        <v>335</v>
      </c>
      <c r="B17" s="153">
        <v>19</v>
      </c>
      <c r="C17" s="153">
        <v>12</v>
      </c>
      <c r="D17" s="87">
        <f t="shared" si="0"/>
        <v>0.368421052631579</v>
      </c>
      <c r="F17" s="21" t="s">
        <v>336</v>
      </c>
      <c r="G17" s="153">
        <v>19</v>
      </c>
      <c r="H17" s="153">
        <v>14</v>
      </c>
      <c r="I17" s="87">
        <f t="shared" si="1"/>
        <v>0.26315789473684215</v>
      </c>
      <c r="K17" s="47"/>
      <c r="L17" s="47"/>
      <c r="N17" s="47"/>
      <c r="O17" s="47"/>
      <c r="P17" s="47"/>
    </row>
    <row r="18" spans="1:16" ht="12.75">
      <c r="A18" s="21" t="s">
        <v>337</v>
      </c>
      <c r="B18" s="153">
        <v>6</v>
      </c>
      <c r="C18" s="153">
        <v>7</v>
      </c>
      <c r="D18" s="87">
        <f t="shared" si="0"/>
        <v>-0.16666666666666674</v>
      </c>
      <c r="F18" s="21" t="s">
        <v>338</v>
      </c>
      <c r="G18" s="153">
        <v>5</v>
      </c>
      <c r="H18" s="153">
        <v>3</v>
      </c>
      <c r="I18" s="87">
        <f t="shared" si="1"/>
        <v>0.4</v>
      </c>
      <c r="K18" s="47"/>
      <c r="L18" s="47"/>
      <c r="N18" s="47"/>
      <c r="O18" s="47"/>
      <c r="P18" s="47"/>
    </row>
    <row r="19" spans="1:16" ht="12.75">
      <c r="A19" s="21" t="s">
        <v>339</v>
      </c>
      <c r="B19" s="153">
        <v>19</v>
      </c>
      <c r="C19" s="153">
        <v>22</v>
      </c>
      <c r="D19" s="87">
        <f t="shared" si="0"/>
        <v>-0.1578947368421053</v>
      </c>
      <c r="F19" s="21" t="s">
        <v>340</v>
      </c>
      <c r="G19" s="153">
        <v>13</v>
      </c>
      <c r="H19" s="153">
        <v>12</v>
      </c>
      <c r="I19" s="87">
        <f t="shared" si="1"/>
        <v>0.07692307692307687</v>
      </c>
      <c r="K19" s="47"/>
      <c r="L19" s="47"/>
      <c r="N19" s="47"/>
      <c r="O19" s="47"/>
      <c r="P19" s="47"/>
    </row>
    <row r="20" spans="1:16" ht="12.75">
      <c r="A20" s="21" t="s">
        <v>341</v>
      </c>
      <c r="B20" s="153">
        <v>12</v>
      </c>
      <c r="C20" s="153">
        <v>8</v>
      </c>
      <c r="D20" s="87">
        <f t="shared" si="0"/>
        <v>0.33333333333333337</v>
      </c>
      <c r="F20" s="95" t="s">
        <v>287</v>
      </c>
      <c r="G20" s="175">
        <v>159</v>
      </c>
      <c r="H20" s="175">
        <v>147</v>
      </c>
      <c r="I20" s="96">
        <f t="shared" si="1"/>
        <v>0.07547169811320753</v>
      </c>
      <c r="K20" s="47"/>
      <c r="L20" s="47"/>
      <c r="N20" s="47"/>
      <c r="O20" s="47"/>
      <c r="P20" s="47"/>
    </row>
    <row r="21" spans="1:16" ht="12.75">
      <c r="A21" s="21" t="s">
        <v>342</v>
      </c>
      <c r="B21" s="153">
        <v>9</v>
      </c>
      <c r="C21" s="153">
        <v>1</v>
      </c>
      <c r="D21" s="87">
        <f t="shared" si="0"/>
        <v>0.8888888888888888</v>
      </c>
      <c r="F21" s="102" t="s">
        <v>343</v>
      </c>
      <c r="G21" s="176">
        <v>22</v>
      </c>
      <c r="H21" s="176">
        <v>17</v>
      </c>
      <c r="I21" s="103">
        <f t="shared" si="1"/>
        <v>0.2272727272727273</v>
      </c>
      <c r="K21" s="47"/>
      <c r="L21" s="47"/>
      <c r="N21" s="47"/>
      <c r="O21" s="47"/>
      <c r="P21" s="47"/>
    </row>
    <row r="22" spans="1:16" ht="12.75">
      <c r="A22" s="21" t="s">
        <v>344</v>
      </c>
      <c r="B22" s="153">
        <v>15</v>
      </c>
      <c r="C22" s="153">
        <v>9</v>
      </c>
      <c r="D22" s="87">
        <f t="shared" si="0"/>
        <v>0.4</v>
      </c>
      <c r="F22" s="21" t="s">
        <v>345</v>
      </c>
      <c r="G22" s="153">
        <v>21</v>
      </c>
      <c r="H22" s="153">
        <v>17</v>
      </c>
      <c r="I22" s="87">
        <f t="shared" si="1"/>
        <v>0.19047619047619047</v>
      </c>
      <c r="K22" s="47"/>
      <c r="L22" s="47"/>
      <c r="N22" s="47"/>
      <c r="O22" s="47"/>
      <c r="P22" s="47"/>
    </row>
    <row r="23" spans="1:16" ht="12.75">
      <c r="A23" s="95" t="s">
        <v>966</v>
      </c>
      <c r="B23" s="175">
        <v>119</v>
      </c>
      <c r="C23" s="175">
        <v>85</v>
      </c>
      <c r="D23" s="96">
        <f>1-C23/B23</f>
        <v>0.2857142857142857</v>
      </c>
      <c r="F23" s="21" t="s">
        <v>346</v>
      </c>
      <c r="G23" s="153">
        <v>20</v>
      </c>
      <c r="H23" s="153">
        <v>11</v>
      </c>
      <c r="I23" s="87">
        <f t="shared" si="1"/>
        <v>0.44999999999999996</v>
      </c>
      <c r="K23" s="47"/>
      <c r="L23" s="47"/>
      <c r="N23" s="47"/>
      <c r="O23" s="47"/>
      <c r="P23" s="47"/>
    </row>
    <row r="24" spans="1:16" ht="12.75">
      <c r="A24" s="102" t="s">
        <v>347</v>
      </c>
      <c r="B24" s="176">
        <v>10</v>
      </c>
      <c r="C24" s="176">
        <v>4</v>
      </c>
      <c r="D24" s="103">
        <f t="shared" si="0"/>
        <v>0.6</v>
      </c>
      <c r="F24" s="21" t="s">
        <v>348</v>
      </c>
      <c r="G24" s="153">
        <v>11</v>
      </c>
      <c r="H24" s="153">
        <v>10</v>
      </c>
      <c r="I24" s="87">
        <f t="shared" si="1"/>
        <v>0.09090909090909094</v>
      </c>
      <c r="K24" s="47"/>
      <c r="L24" s="47"/>
      <c r="N24" s="47"/>
      <c r="O24" s="47"/>
      <c r="P24" s="47"/>
    </row>
    <row r="25" spans="1:16" ht="12.75">
      <c r="A25" s="21" t="s">
        <v>349</v>
      </c>
      <c r="B25" s="153">
        <v>7</v>
      </c>
      <c r="C25" s="153">
        <v>6</v>
      </c>
      <c r="D25" s="87">
        <f t="shared" si="0"/>
        <v>0.1428571428571429</v>
      </c>
      <c r="F25" s="21" t="s">
        <v>350</v>
      </c>
      <c r="G25" s="153">
        <v>12</v>
      </c>
      <c r="H25" s="153">
        <v>5</v>
      </c>
      <c r="I25" s="87">
        <f t="shared" si="1"/>
        <v>0.5833333333333333</v>
      </c>
      <c r="K25" s="47"/>
      <c r="L25" s="47"/>
      <c r="N25" s="47"/>
      <c r="O25" s="47"/>
      <c r="P25" s="47"/>
    </row>
    <row r="26" spans="1:16" ht="12.75">
      <c r="A26" s="21" t="s">
        <v>351</v>
      </c>
      <c r="B26" s="153">
        <v>7</v>
      </c>
      <c r="C26" s="153">
        <v>1</v>
      </c>
      <c r="D26" s="87">
        <f t="shared" si="0"/>
        <v>0.8571428571428572</v>
      </c>
      <c r="F26" s="21" t="s">
        <v>352</v>
      </c>
      <c r="G26" s="153">
        <v>13</v>
      </c>
      <c r="H26" s="153">
        <v>5</v>
      </c>
      <c r="I26" s="87">
        <f t="shared" si="1"/>
        <v>0.6153846153846154</v>
      </c>
      <c r="K26" s="47"/>
      <c r="L26" s="47"/>
      <c r="N26" s="47"/>
      <c r="O26" s="47"/>
      <c r="P26" s="47"/>
    </row>
    <row r="27" spans="1:16" ht="12.75">
      <c r="A27" s="21" t="s">
        <v>353</v>
      </c>
      <c r="B27" s="153">
        <v>16</v>
      </c>
      <c r="C27" s="153">
        <v>10</v>
      </c>
      <c r="D27" s="87">
        <f t="shared" si="0"/>
        <v>0.375</v>
      </c>
      <c r="F27" s="21" t="s">
        <v>354</v>
      </c>
      <c r="G27" s="153">
        <v>33</v>
      </c>
      <c r="H27" s="153">
        <v>33</v>
      </c>
      <c r="I27" s="87">
        <f t="shared" si="1"/>
        <v>0</v>
      </c>
      <c r="K27" s="47"/>
      <c r="L27" s="47"/>
      <c r="N27" s="47"/>
      <c r="O27" s="47"/>
      <c r="P27" s="47"/>
    </row>
    <row r="28" spans="1:16" ht="12.75">
      <c r="A28" s="21" t="s">
        <v>355</v>
      </c>
      <c r="B28" s="153">
        <v>12</v>
      </c>
      <c r="C28" s="153">
        <v>7</v>
      </c>
      <c r="D28" s="87">
        <f t="shared" si="0"/>
        <v>0.41666666666666663</v>
      </c>
      <c r="F28" s="21" t="s">
        <v>356</v>
      </c>
      <c r="G28" s="153">
        <v>14</v>
      </c>
      <c r="H28" s="153">
        <v>17</v>
      </c>
      <c r="I28" s="87">
        <f t="shared" si="1"/>
        <v>-0.2142857142857142</v>
      </c>
      <c r="K28" s="47"/>
      <c r="L28" s="47"/>
      <c r="N28" s="47"/>
      <c r="O28" s="47"/>
      <c r="P28" s="47"/>
    </row>
    <row r="29" spans="1:16" ht="12.75">
      <c r="A29" s="21" t="s">
        <v>357</v>
      </c>
      <c r="B29" s="153">
        <v>9</v>
      </c>
      <c r="C29" s="153">
        <v>11</v>
      </c>
      <c r="D29" s="87">
        <f t="shared" si="0"/>
        <v>-0.22222222222222232</v>
      </c>
      <c r="F29" s="21" t="s">
        <v>358</v>
      </c>
      <c r="G29" s="153">
        <v>6</v>
      </c>
      <c r="H29" s="153">
        <v>9</v>
      </c>
      <c r="I29" s="87">
        <f t="shared" si="1"/>
        <v>-0.5</v>
      </c>
      <c r="K29" s="47"/>
      <c r="L29" s="47"/>
      <c r="N29" s="47"/>
      <c r="O29" s="47"/>
      <c r="P29" s="47"/>
    </row>
    <row r="30" spans="1:16" ht="12.75">
      <c r="A30" s="21" t="s">
        <v>359</v>
      </c>
      <c r="B30" s="153">
        <v>29</v>
      </c>
      <c r="C30" s="153">
        <v>26</v>
      </c>
      <c r="D30" s="87">
        <f t="shared" si="0"/>
        <v>0.10344827586206895</v>
      </c>
      <c r="F30" s="21" t="s">
        <v>360</v>
      </c>
      <c r="G30" s="153">
        <v>6</v>
      </c>
      <c r="H30" s="153">
        <v>10</v>
      </c>
      <c r="I30" s="87">
        <f t="shared" si="1"/>
        <v>-0.6666666666666667</v>
      </c>
      <c r="K30" s="47"/>
      <c r="L30" s="47"/>
      <c r="N30" s="47"/>
      <c r="O30" s="47"/>
      <c r="P30" s="47"/>
    </row>
    <row r="31" spans="1:16" ht="12.75">
      <c r="A31" s="21" t="s">
        <v>361</v>
      </c>
      <c r="B31" s="153">
        <v>3</v>
      </c>
      <c r="C31" s="153">
        <v>1</v>
      </c>
      <c r="D31" s="87">
        <f t="shared" si="0"/>
        <v>0.6666666666666667</v>
      </c>
      <c r="F31" s="21" t="s">
        <v>362</v>
      </c>
      <c r="G31" s="153">
        <v>13</v>
      </c>
      <c r="H31" s="153">
        <v>5</v>
      </c>
      <c r="I31" s="87">
        <f t="shared" si="1"/>
        <v>0.6153846153846154</v>
      </c>
      <c r="K31" s="47"/>
      <c r="L31" s="47"/>
      <c r="N31" s="47"/>
      <c r="O31" s="47"/>
      <c r="P31" s="47"/>
    </row>
    <row r="32" spans="1:16" ht="12.75">
      <c r="A32" s="21" t="s">
        <v>363</v>
      </c>
      <c r="B32" s="153">
        <v>11</v>
      </c>
      <c r="C32" s="153">
        <v>7</v>
      </c>
      <c r="D32" s="87">
        <f t="shared" si="0"/>
        <v>0.36363636363636365</v>
      </c>
      <c r="F32" s="21" t="s">
        <v>364</v>
      </c>
      <c r="G32" s="153">
        <v>17</v>
      </c>
      <c r="H32" s="153">
        <v>9</v>
      </c>
      <c r="I32" s="87">
        <f t="shared" si="1"/>
        <v>0.47058823529411764</v>
      </c>
      <c r="K32" s="47"/>
      <c r="L32" s="47"/>
      <c r="N32" s="47"/>
      <c r="O32" s="47"/>
      <c r="P32" s="47"/>
    </row>
    <row r="33" spans="1:16" ht="12.75">
      <c r="A33" s="95" t="s">
        <v>967</v>
      </c>
      <c r="B33" s="175">
        <v>104</v>
      </c>
      <c r="C33" s="175">
        <v>73</v>
      </c>
      <c r="D33" s="96">
        <f t="shared" si="0"/>
        <v>0.29807692307692313</v>
      </c>
      <c r="F33" s="21" t="s">
        <v>365</v>
      </c>
      <c r="G33" s="153">
        <v>27</v>
      </c>
      <c r="H33" s="153">
        <v>17</v>
      </c>
      <c r="I33" s="87">
        <f t="shared" si="1"/>
        <v>0.37037037037037035</v>
      </c>
      <c r="K33" s="47"/>
      <c r="L33" s="47"/>
      <c r="N33" s="47"/>
      <c r="O33" s="47"/>
      <c r="P33" s="47"/>
    </row>
    <row r="34" spans="1:16" ht="12.75">
      <c r="A34" s="102" t="s">
        <v>366</v>
      </c>
      <c r="B34" s="176">
        <v>20</v>
      </c>
      <c r="C34" s="176">
        <v>20</v>
      </c>
      <c r="D34" s="103">
        <f t="shared" si="0"/>
        <v>0</v>
      </c>
      <c r="F34" s="95" t="s">
        <v>986</v>
      </c>
      <c r="G34" s="175">
        <v>215</v>
      </c>
      <c r="H34" s="175">
        <v>165</v>
      </c>
      <c r="I34" s="96">
        <f t="shared" si="1"/>
        <v>0.2325581395348837</v>
      </c>
      <c r="K34" s="47"/>
      <c r="L34" s="47"/>
      <c r="N34" s="47"/>
      <c r="O34" s="47"/>
      <c r="P34" s="47"/>
    </row>
    <row r="35" spans="1:16" ht="12.75">
      <c r="A35" s="21" t="s">
        <v>367</v>
      </c>
      <c r="B35" s="153">
        <v>41</v>
      </c>
      <c r="C35" s="153">
        <v>26</v>
      </c>
      <c r="D35" s="87">
        <f t="shared" si="0"/>
        <v>0.36585365853658536</v>
      </c>
      <c r="F35" s="102" t="s">
        <v>368</v>
      </c>
      <c r="G35" s="176">
        <v>12</v>
      </c>
      <c r="H35" s="176">
        <v>8</v>
      </c>
      <c r="I35" s="103">
        <f t="shared" si="1"/>
        <v>0.33333333333333337</v>
      </c>
      <c r="K35" s="47"/>
      <c r="L35" s="47"/>
      <c r="N35" s="47"/>
      <c r="O35" s="47"/>
      <c r="P35" s="47"/>
    </row>
    <row r="36" spans="1:16" ht="12.75">
      <c r="A36" s="21" t="s">
        <v>369</v>
      </c>
      <c r="B36" s="153">
        <v>16</v>
      </c>
      <c r="C36" s="153">
        <v>11</v>
      </c>
      <c r="D36" s="87">
        <f t="shared" si="0"/>
        <v>0.3125</v>
      </c>
      <c r="F36" s="21" t="s">
        <v>370</v>
      </c>
      <c r="G36" s="153">
        <v>12</v>
      </c>
      <c r="H36" s="153">
        <v>15</v>
      </c>
      <c r="I36" s="87">
        <f t="shared" si="1"/>
        <v>-0.25</v>
      </c>
      <c r="K36" s="47"/>
      <c r="L36" s="47"/>
      <c r="N36" s="47"/>
      <c r="O36" s="47"/>
      <c r="P36" s="47"/>
    </row>
    <row r="37" spans="1:16" ht="12.75">
      <c r="A37" s="21" t="s">
        <v>371</v>
      </c>
      <c r="B37" s="153">
        <v>32</v>
      </c>
      <c r="C37" s="153">
        <v>21</v>
      </c>
      <c r="D37" s="87">
        <f t="shared" si="0"/>
        <v>0.34375</v>
      </c>
      <c r="F37" s="21" t="s">
        <v>372</v>
      </c>
      <c r="G37" s="153">
        <v>20</v>
      </c>
      <c r="H37" s="153">
        <v>27</v>
      </c>
      <c r="I37" s="87">
        <f t="shared" si="1"/>
        <v>-0.3500000000000001</v>
      </c>
      <c r="K37" s="47"/>
      <c r="L37" s="47"/>
      <c r="N37" s="47"/>
      <c r="O37" s="47"/>
      <c r="P37" s="47"/>
    </row>
    <row r="38" spans="1:16" ht="12.75">
      <c r="A38" s="21" t="s">
        <v>373</v>
      </c>
      <c r="B38" s="153">
        <v>9</v>
      </c>
      <c r="C38" s="153">
        <v>8</v>
      </c>
      <c r="D38" s="87">
        <f t="shared" si="0"/>
        <v>0.11111111111111116</v>
      </c>
      <c r="F38" s="21" t="s">
        <v>374</v>
      </c>
      <c r="G38" s="153">
        <v>6</v>
      </c>
      <c r="H38" s="153">
        <v>3</v>
      </c>
      <c r="I38" s="87">
        <f t="shared" si="1"/>
        <v>0.5</v>
      </c>
      <c r="K38" s="47"/>
      <c r="L38" s="47"/>
      <c r="N38" s="47"/>
      <c r="O38" s="47"/>
      <c r="P38" s="47"/>
    </row>
    <row r="39" spans="1:16" ht="12.75">
      <c r="A39" s="21" t="s">
        <v>375</v>
      </c>
      <c r="B39" s="153">
        <v>22</v>
      </c>
      <c r="C39" s="153">
        <v>19</v>
      </c>
      <c r="D39" s="87">
        <f t="shared" si="0"/>
        <v>0.13636363636363635</v>
      </c>
      <c r="F39" s="21" t="s">
        <v>376</v>
      </c>
      <c r="G39" s="153">
        <v>8</v>
      </c>
      <c r="H39" s="153">
        <v>7</v>
      </c>
      <c r="I39" s="87">
        <f t="shared" si="1"/>
        <v>0.125</v>
      </c>
      <c r="K39" s="47"/>
      <c r="L39" s="47"/>
      <c r="N39" s="47"/>
      <c r="O39" s="47"/>
      <c r="P39" s="47"/>
    </row>
    <row r="40" spans="1:16" ht="12.75">
      <c r="A40" s="21" t="s">
        <v>377</v>
      </c>
      <c r="B40" s="153">
        <v>8</v>
      </c>
      <c r="C40" s="153">
        <v>3</v>
      </c>
      <c r="D40" s="87">
        <f t="shared" si="0"/>
        <v>0.625</v>
      </c>
      <c r="F40" s="21" t="s">
        <v>378</v>
      </c>
      <c r="G40" s="153">
        <v>33</v>
      </c>
      <c r="H40" s="153">
        <v>29</v>
      </c>
      <c r="I40" s="87">
        <f t="shared" si="1"/>
        <v>0.12121212121212122</v>
      </c>
      <c r="K40" s="47"/>
      <c r="L40" s="47"/>
      <c r="N40" s="47"/>
      <c r="O40" s="47"/>
      <c r="P40" s="47"/>
    </row>
    <row r="41" spans="1:16" ht="12.75">
      <c r="A41" s="95" t="s">
        <v>984</v>
      </c>
      <c r="B41" s="175">
        <v>148</v>
      </c>
      <c r="C41" s="175">
        <v>108</v>
      </c>
      <c r="D41" s="96">
        <f t="shared" si="0"/>
        <v>0.2702702702702703</v>
      </c>
      <c r="F41" s="21" t="s">
        <v>379</v>
      </c>
      <c r="G41" s="153">
        <v>42</v>
      </c>
      <c r="H41" s="153">
        <v>30</v>
      </c>
      <c r="I41" s="87">
        <f t="shared" si="1"/>
        <v>0.2857142857142857</v>
      </c>
      <c r="K41" s="47"/>
      <c r="L41" s="47"/>
      <c r="N41" s="47"/>
      <c r="O41" s="47"/>
      <c r="P41" s="47"/>
    </row>
    <row r="42" spans="1:16" ht="12.75">
      <c r="A42" s="102" t="s">
        <v>496</v>
      </c>
      <c r="B42" s="176">
        <v>7</v>
      </c>
      <c r="C42" s="176">
        <v>0</v>
      </c>
      <c r="D42" s="103">
        <f t="shared" si="0"/>
        <v>1</v>
      </c>
      <c r="F42" s="21" t="s">
        <v>497</v>
      </c>
      <c r="G42" s="153">
        <v>21</v>
      </c>
      <c r="H42" s="153">
        <v>10</v>
      </c>
      <c r="I42" s="87">
        <f t="shared" si="1"/>
        <v>0.5238095238095238</v>
      </c>
      <c r="K42" s="47"/>
      <c r="L42" s="47"/>
      <c r="N42" s="47"/>
      <c r="O42" s="47"/>
      <c r="P42" s="47"/>
    </row>
    <row r="43" spans="1:16" ht="12.75">
      <c r="A43" s="21" t="s">
        <v>498</v>
      </c>
      <c r="B43" s="153">
        <v>20</v>
      </c>
      <c r="C43" s="153">
        <v>19</v>
      </c>
      <c r="D43" s="87">
        <f t="shared" si="0"/>
        <v>0.050000000000000044</v>
      </c>
      <c r="F43" s="21" t="s">
        <v>499</v>
      </c>
      <c r="G43" s="153">
        <v>14</v>
      </c>
      <c r="H43" s="153">
        <v>7</v>
      </c>
      <c r="I43" s="87">
        <f t="shared" si="1"/>
        <v>0.5</v>
      </c>
      <c r="K43" s="47"/>
      <c r="L43" s="47"/>
      <c r="N43" s="47"/>
      <c r="O43" s="47"/>
      <c r="P43" s="47"/>
    </row>
    <row r="44" spans="1:16" ht="12.75">
      <c r="A44" s="21" t="s">
        <v>500</v>
      </c>
      <c r="B44" s="153">
        <v>13</v>
      </c>
      <c r="C44" s="153">
        <v>10</v>
      </c>
      <c r="D44" s="87">
        <f t="shared" si="0"/>
        <v>0.23076923076923073</v>
      </c>
      <c r="F44" s="21" t="s">
        <v>501</v>
      </c>
      <c r="G44" s="153">
        <v>15</v>
      </c>
      <c r="H44" s="153">
        <v>16</v>
      </c>
      <c r="I44" s="87">
        <f t="shared" si="1"/>
        <v>-0.06666666666666665</v>
      </c>
      <c r="K44" s="47"/>
      <c r="L44" s="47"/>
      <c r="N44" s="47"/>
      <c r="O44" s="47"/>
      <c r="P44" s="47"/>
    </row>
    <row r="45" spans="1:16" ht="12.75">
      <c r="A45" s="21" t="s">
        <v>502</v>
      </c>
      <c r="B45" s="153">
        <v>4</v>
      </c>
      <c r="C45" s="153">
        <v>0</v>
      </c>
      <c r="D45" s="87">
        <f t="shared" si="0"/>
        <v>1</v>
      </c>
      <c r="F45" s="21" t="s">
        <v>503</v>
      </c>
      <c r="G45" s="153">
        <v>50</v>
      </c>
      <c r="H45" s="153">
        <v>46</v>
      </c>
      <c r="I45" s="87">
        <f t="shared" si="1"/>
        <v>0.07999999999999996</v>
      </c>
      <c r="K45" s="47"/>
      <c r="L45" s="47"/>
      <c r="N45" s="47"/>
      <c r="O45" s="47"/>
      <c r="P45" s="47"/>
    </row>
    <row r="46" spans="1:16" ht="12.75">
      <c r="A46" s="21" t="s">
        <v>504</v>
      </c>
      <c r="B46" s="153">
        <v>14</v>
      </c>
      <c r="C46" s="153">
        <v>8</v>
      </c>
      <c r="D46" s="87">
        <f t="shared" si="0"/>
        <v>0.4285714285714286</v>
      </c>
      <c r="F46" s="95" t="s">
        <v>987</v>
      </c>
      <c r="G46" s="175">
        <v>233</v>
      </c>
      <c r="H46" s="175">
        <v>198</v>
      </c>
      <c r="I46" s="96">
        <f t="shared" si="1"/>
        <v>0.15021459227467815</v>
      </c>
      <c r="K46" s="47"/>
      <c r="L46" s="47"/>
      <c r="N46" s="47"/>
      <c r="O46" s="47"/>
      <c r="P46" s="47"/>
    </row>
    <row r="47" spans="1:16" ht="12.75">
      <c r="A47" s="21" t="s">
        <v>505</v>
      </c>
      <c r="B47" s="153">
        <v>18</v>
      </c>
      <c r="C47" s="153">
        <v>14</v>
      </c>
      <c r="D47" s="87">
        <f t="shared" si="0"/>
        <v>0.2222222222222222</v>
      </c>
      <c r="F47" s="97" t="s">
        <v>1145</v>
      </c>
      <c r="G47" s="177">
        <v>1256</v>
      </c>
      <c r="H47" s="177">
        <v>949</v>
      </c>
      <c r="I47" s="98">
        <f t="shared" si="1"/>
        <v>0.24442675159235672</v>
      </c>
      <c r="K47" s="47"/>
      <c r="L47" s="47"/>
      <c r="N47" s="47"/>
      <c r="O47" s="47"/>
      <c r="P47" s="47"/>
    </row>
    <row r="48" spans="1:12" ht="12.75">
      <c r="A48" s="21" t="s">
        <v>1367</v>
      </c>
      <c r="B48" s="153">
        <v>20</v>
      </c>
      <c r="C48" s="153">
        <v>10</v>
      </c>
      <c r="D48" s="87">
        <f t="shared" si="0"/>
        <v>0.5</v>
      </c>
      <c r="I48" s="24" t="s">
        <v>611</v>
      </c>
      <c r="K48" s="47"/>
      <c r="L48" s="47"/>
    </row>
    <row r="49" spans="1:12" ht="12.75">
      <c r="A49" s="21" t="s">
        <v>1368</v>
      </c>
      <c r="B49" s="153">
        <v>6</v>
      </c>
      <c r="C49" s="153">
        <v>5</v>
      </c>
      <c r="D49" s="87">
        <f t="shared" si="0"/>
        <v>0.16666666666666663</v>
      </c>
      <c r="F49" s="56" t="s">
        <v>1016</v>
      </c>
      <c r="K49" s="47"/>
      <c r="L49" s="47"/>
    </row>
    <row r="50" spans="1:12" ht="12.75">
      <c r="A50" s="21" t="s">
        <v>1369</v>
      </c>
      <c r="B50" s="153">
        <v>11</v>
      </c>
      <c r="C50" s="153">
        <v>5</v>
      </c>
      <c r="D50" s="87">
        <f t="shared" si="0"/>
        <v>0.5454545454545454</v>
      </c>
      <c r="K50" s="47"/>
      <c r="L50" s="47"/>
    </row>
    <row r="51" spans="1:12" ht="12.75">
      <c r="A51" s="21" t="s">
        <v>1370</v>
      </c>
      <c r="B51" s="153">
        <v>15</v>
      </c>
      <c r="C51" s="153">
        <v>6</v>
      </c>
      <c r="D51" s="87">
        <f t="shared" si="0"/>
        <v>0.6</v>
      </c>
      <c r="F51" s="70"/>
      <c r="K51" s="47"/>
      <c r="L51" s="47"/>
    </row>
    <row r="52" spans="1:12" ht="12.75">
      <c r="A52" s="21" t="s">
        <v>1371</v>
      </c>
      <c r="B52" s="153">
        <v>20</v>
      </c>
      <c r="C52" s="153">
        <v>16</v>
      </c>
      <c r="D52" s="87">
        <f t="shared" si="0"/>
        <v>0.19999999999999996</v>
      </c>
      <c r="F52" s="70"/>
      <c r="K52" s="47"/>
      <c r="L52" s="47"/>
    </row>
    <row r="53" spans="1:12" ht="12.75">
      <c r="A53" s="95" t="s">
        <v>985</v>
      </c>
      <c r="B53" s="175">
        <v>148</v>
      </c>
      <c r="C53" s="175">
        <v>93</v>
      </c>
      <c r="D53" s="96">
        <f t="shared" si="0"/>
        <v>0.3716216216216216</v>
      </c>
      <c r="K53" s="47"/>
      <c r="L53" s="47"/>
    </row>
    <row r="55" ht="12.75">
      <c r="I55" s="49" t="s">
        <v>1090</v>
      </c>
    </row>
    <row r="56" spans="1:9" ht="12.75">
      <c r="A56" s="91" t="s">
        <v>1372</v>
      </c>
      <c r="B56" s="41"/>
      <c r="C56" s="41"/>
      <c r="D56" s="41"/>
      <c r="E56" s="41"/>
      <c r="F56" s="41"/>
      <c r="G56" s="41"/>
      <c r="H56" s="41"/>
      <c r="I56" s="92"/>
    </row>
    <row r="57" spans="1:16" ht="33.75">
      <c r="A57" s="93" t="s">
        <v>436</v>
      </c>
      <c r="B57" s="94" t="s">
        <v>512</v>
      </c>
      <c r="C57" s="99" t="s">
        <v>199</v>
      </c>
      <c r="D57" s="94" t="s">
        <v>473</v>
      </c>
      <c r="F57" s="93" t="s">
        <v>436</v>
      </c>
      <c r="G57" s="94" t="s">
        <v>512</v>
      </c>
      <c r="H57" s="99" t="s">
        <v>199</v>
      </c>
      <c r="I57" s="94" t="s">
        <v>473</v>
      </c>
      <c r="K57" s="108"/>
      <c r="L57" s="108"/>
      <c r="O57" s="108"/>
      <c r="P57" s="108"/>
    </row>
    <row r="58" spans="1:16" ht="12.75">
      <c r="A58" s="21" t="s">
        <v>437</v>
      </c>
      <c r="B58" s="153">
        <v>7</v>
      </c>
      <c r="C58" s="153">
        <v>5</v>
      </c>
      <c r="D58" s="87">
        <f>1-C58/B58</f>
        <v>0.2857142857142857</v>
      </c>
      <c r="F58" s="21" t="s">
        <v>438</v>
      </c>
      <c r="G58" s="153">
        <v>126</v>
      </c>
      <c r="H58" s="153">
        <v>86</v>
      </c>
      <c r="I58" s="87">
        <f>1-H58/G58</f>
        <v>0.31746031746031744</v>
      </c>
      <c r="K58" s="47"/>
      <c r="L58" s="47"/>
      <c r="O58" s="47"/>
      <c r="P58" s="47"/>
    </row>
    <row r="59" spans="1:16" ht="12.75">
      <c r="A59" s="21" t="s">
        <v>439</v>
      </c>
      <c r="B59" s="153">
        <v>52</v>
      </c>
      <c r="C59" s="153">
        <v>13</v>
      </c>
      <c r="D59" s="87">
        <f aca="true" t="shared" si="2" ref="D59:D104">1-C59/B59</f>
        <v>0.75</v>
      </c>
      <c r="F59" s="21" t="s">
        <v>440</v>
      </c>
      <c r="G59" s="153">
        <v>25</v>
      </c>
      <c r="H59" s="153">
        <v>15</v>
      </c>
      <c r="I59" s="87">
        <f aca="true" t="shared" si="3" ref="I59:I98">1-H59/G59</f>
        <v>0.4</v>
      </c>
      <c r="K59" s="47"/>
      <c r="L59" s="47"/>
      <c r="O59" s="47"/>
      <c r="P59" s="47"/>
    </row>
    <row r="60" spans="1:16" ht="12.75">
      <c r="A60" s="21" t="s">
        <v>441</v>
      </c>
      <c r="B60" s="153">
        <v>38</v>
      </c>
      <c r="C60" s="153">
        <v>11</v>
      </c>
      <c r="D60" s="87">
        <f t="shared" si="2"/>
        <v>0.7105263157894737</v>
      </c>
      <c r="F60" s="21" t="s">
        <v>442</v>
      </c>
      <c r="G60" s="153">
        <v>110</v>
      </c>
      <c r="H60" s="153">
        <v>66</v>
      </c>
      <c r="I60" s="87">
        <f t="shared" si="3"/>
        <v>0.4</v>
      </c>
      <c r="K60" s="47"/>
      <c r="L60" s="47"/>
      <c r="O60" s="47"/>
      <c r="P60" s="47"/>
    </row>
    <row r="61" spans="1:16" ht="12.75">
      <c r="A61" s="21" t="s">
        <v>443</v>
      </c>
      <c r="B61" s="153">
        <v>59</v>
      </c>
      <c r="C61" s="153">
        <v>23</v>
      </c>
      <c r="D61" s="87">
        <f t="shared" si="2"/>
        <v>0.6101694915254237</v>
      </c>
      <c r="F61" s="21" t="s">
        <v>444</v>
      </c>
      <c r="G61" s="153">
        <v>62</v>
      </c>
      <c r="H61" s="153">
        <v>25</v>
      </c>
      <c r="I61" s="87">
        <f t="shared" si="3"/>
        <v>0.5967741935483871</v>
      </c>
      <c r="K61" s="47"/>
      <c r="L61" s="47"/>
      <c r="O61" s="47"/>
      <c r="P61" s="47"/>
    </row>
    <row r="62" spans="1:16" ht="12.75">
      <c r="A62" s="21" t="s">
        <v>445</v>
      </c>
      <c r="B62" s="153">
        <v>118</v>
      </c>
      <c r="C62" s="153">
        <v>31</v>
      </c>
      <c r="D62" s="87">
        <f t="shared" si="2"/>
        <v>0.7372881355932204</v>
      </c>
      <c r="F62" s="21" t="s">
        <v>446</v>
      </c>
      <c r="G62" s="153">
        <v>32</v>
      </c>
      <c r="H62" s="153">
        <v>17</v>
      </c>
      <c r="I62" s="87">
        <f t="shared" si="3"/>
        <v>0.46875</v>
      </c>
      <c r="K62" s="47"/>
      <c r="L62" s="47"/>
      <c r="O62" s="47"/>
      <c r="P62" s="47"/>
    </row>
    <row r="63" spans="1:16" ht="12.75">
      <c r="A63" s="21" t="s">
        <v>447</v>
      </c>
      <c r="B63" s="153">
        <v>76</v>
      </c>
      <c r="C63" s="153">
        <v>27</v>
      </c>
      <c r="D63" s="87">
        <f t="shared" si="2"/>
        <v>0.6447368421052632</v>
      </c>
      <c r="F63" s="21" t="s">
        <v>448</v>
      </c>
      <c r="G63" s="153">
        <v>126</v>
      </c>
      <c r="H63" s="153">
        <v>56</v>
      </c>
      <c r="I63" s="87">
        <f t="shared" si="3"/>
        <v>0.5555555555555556</v>
      </c>
      <c r="K63" s="47"/>
      <c r="L63" s="47"/>
      <c r="O63" s="47"/>
      <c r="P63" s="47"/>
    </row>
    <row r="64" spans="1:16" ht="12.75">
      <c r="A64" s="21" t="s">
        <v>449</v>
      </c>
      <c r="B64" s="153">
        <v>85</v>
      </c>
      <c r="C64" s="153">
        <v>26</v>
      </c>
      <c r="D64" s="87">
        <f t="shared" si="2"/>
        <v>0.6941176470588235</v>
      </c>
      <c r="F64" s="21" t="s">
        <v>450</v>
      </c>
      <c r="G64" s="153">
        <v>48</v>
      </c>
      <c r="H64" s="153">
        <v>27</v>
      </c>
      <c r="I64" s="87">
        <f t="shared" si="3"/>
        <v>0.4375</v>
      </c>
      <c r="K64" s="47"/>
      <c r="L64" s="47"/>
      <c r="O64" s="47"/>
      <c r="P64" s="47"/>
    </row>
    <row r="65" spans="1:16" ht="12.75">
      <c r="A65" s="21" t="s">
        <v>330</v>
      </c>
      <c r="B65" s="153">
        <v>79</v>
      </c>
      <c r="C65" s="153">
        <v>26</v>
      </c>
      <c r="D65" s="87">
        <f t="shared" si="2"/>
        <v>0.6708860759493671</v>
      </c>
      <c r="F65" s="21" t="s">
        <v>331</v>
      </c>
      <c r="G65" s="153">
        <v>58</v>
      </c>
      <c r="H65" s="153">
        <v>30</v>
      </c>
      <c r="I65" s="87">
        <f t="shared" si="3"/>
        <v>0.48275862068965514</v>
      </c>
      <c r="K65" s="47"/>
      <c r="L65" s="47"/>
      <c r="O65" s="47"/>
      <c r="P65" s="47"/>
    </row>
    <row r="66" spans="1:16" ht="12.75">
      <c r="A66" s="95" t="s">
        <v>965</v>
      </c>
      <c r="B66" s="175">
        <v>514</v>
      </c>
      <c r="C66" s="175">
        <v>162</v>
      </c>
      <c r="D66" s="96">
        <f>1-C66/B66</f>
        <v>0.6848249027237354</v>
      </c>
      <c r="F66" s="21" t="s">
        <v>332</v>
      </c>
      <c r="G66" s="153">
        <v>143</v>
      </c>
      <c r="H66" s="153">
        <v>46</v>
      </c>
      <c r="I66" s="87">
        <f t="shared" si="3"/>
        <v>0.6783216783216783</v>
      </c>
      <c r="K66" s="47"/>
      <c r="L66" s="47"/>
      <c r="O66" s="47"/>
      <c r="P66" s="47"/>
    </row>
    <row r="67" spans="1:16" ht="12.75">
      <c r="A67" s="102" t="s">
        <v>333</v>
      </c>
      <c r="B67" s="176">
        <v>129</v>
      </c>
      <c r="C67" s="176">
        <v>63</v>
      </c>
      <c r="D67" s="103">
        <f t="shared" si="2"/>
        <v>0.5116279069767442</v>
      </c>
      <c r="F67" s="21" t="s">
        <v>334</v>
      </c>
      <c r="G67" s="153">
        <v>100</v>
      </c>
      <c r="H67" s="153">
        <v>67</v>
      </c>
      <c r="I67" s="87">
        <f t="shared" si="3"/>
        <v>0.32999999999999996</v>
      </c>
      <c r="K67" s="47"/>
      <c r="L67" s="47"/>
      <c r="O67" s="47"/>
      <c r="P67" s="47"/>
    </row>
    <row r="68" spans="1:16" ht="12.75">
      <c r="A68" s="21" t="s">
        <v>335</v>
      </c>
      <c r="B68" s="153">
        <v>132</v>
      </c>
      <c r="C68" s="153">
        <v>49</v>
      </c>
      <c r="D68" s="87">
        <f t="shared" si="2"/>
        <v>0.6287878787878788</v>
      </c>
      <c r="F68" s="21" t="s">
        <v>336</v>
      </c>
      <c r="G68" s="153">
        <v>111</v>
      </c>
      <c r="H68" s="153">
        <v>51</v>
      </c>
      <c r="I68" s="87">
        <f t="shared" si="3"/>
        <v>0.5405405405405406</v>
      </c>
      <c r="K68" s="47"/>
      <c r="L68" s="47"/>
      <c r="O68" s="47"/>
      <c r="P68" s="47"/>
    </row>
    <row r="69" spans="1:16" ht="12.75">
      <c r="A69" s="21" t="s">
        <v>337</v>
      </c>
      <c r="B69" s="153">
        <v>80</v>
      </c>
      <c r="C69" s="153">
        <v>31</v>
      </c>
      <c r="D69" s="87">
        <f t="shared" si="2"/>
        <v>0.6125</v>
      </c>
      <c r="F69" s="21" t="s">
        <v>338</v>
      </c>
      <c r="G69" s="153">
        <v>69</v>
      </c>
      <c r="H69" s="153">
        <v>37</v>
      </c>
      <c r="I69" s="87">
        <f t="shared" si="3"/>
        <v>0.46376811594202894</v>
      </c>
      <c r="K69" s="47"/>
      <c r="L69" s="47"/>
      <c r="O69" s="47"/>
      <c r="P69" s="47"/>
    </row>
    <row r="70" spans="1:16" ht="12.75">
      <c r="A70" s="21" t="s">
        <v>339</v>
      </c>
      <c r="B70" s="153">
        <v>73</v>
      </c>
      <c r="C70" s="153">
        <v>19</v>
      </c>
      <c r="D70" s="87">
        <f t="shared" si="2"/>
        <v>0.7397260273972603</v>
      </c>
      <c r="F70" s="21" t="s">
        <v>340</v>
      </c>
      <c r="G70" s="153">
        <v>79</v>
      </c>
      <c r="H70" s="153">
        <v>37</v>
      </c>
      <c r="I70" s="87">
        <f t="shared" si="3"/>
        <v>0.5316455696202531</v>
      </c>
      <c r="K70" s="47"/>
      <c r="L70" s="47"/>
      <c r="O70" s="47"/>
      <c r="P70" s="47"/>
    </row>
    <row r="71" spans="1:16" ht="12.75">
      <c r="A71" s="21" t="s">
        <v>341</v>
      </c>
      <c r="B71" s="153">
        <v>86</v>
      </c>
      <c r="C71" s="153">
        <v>28</v>
      </c>
      <c r="D71" s="87">
        <f t="shared" si="2"/>
        <v>0.6744186046511628</v>
      </c>
      <c r="F71" s="95" t="s">
        <v>287</v>
      </c>
      <c r="G71" s="175">
        <v>1089</v>
      </c>
      <c r="H71" s="175">
        <v>560</v>
      </c>
      <c r="I71" s="96">
        <f t="shared" si="3"/>
        <v>0.48576675849403117</v>
      </c>
      <c r="K71" s="47"/>
      <c r="L71" s="47"/>
      <c r="O71" s="47"/>
      <c r="P71" s="47"/>
    </row>
    <row r="72" spans="1:16" ht="12.75">
      <c r="A72" s="21" t="s">
        <v>342</v>
      </c>
      <c r="B72" s="153">
        <v>57</v>
      </c>
      <c r="C72" s="153">
        <v>21</v>
      </c>
      <c r="D72" s="87">
        <f t="shared" si="2"/>
        <v>0.631578947368421</v>
      </c>
      <c r="F72" s="102" t="s">
        <v>343</v>
      </c>
      <c r="G72" s="176">
        <v>149</v>
      </c>
      <c r="H72" s="176">
        <v>94</v>
      </c>
      <c r="I72" s="103">
        <f t="shared" si="3"/>
        <v>0.3691275167785235</v>
      </c>
      <c r="K72" s="47"/>
      <c r="L72" s="47"/>
      <c r="O72" s="47"/>
      <c r="P72" s="47"/>
    </row>
    <row r="73" spans="1:16" ht="12.75">
      <c r="A73" s="21" t="s">
        <v>344</v>
      </c>
      <c r="B73" s="153">
        <v>158</v>
      </c>
      <c r="C73" s="153">
        <v>62</v>
      </c>
      <c r="D73" s="87">
        <f t="shared" si="2"/>
        <v>0.6075949367088608</v>
      </c>
      <c r="F73" s="21" t="s">
        <v>345</v>
      </c>
      <c r="G73" s="153">
        <v>148</v>
      </c>
      <c r="H73" s="153">
        <v>95</v>
      </c>
      <c r="I73" s="87">
        <f t="shared" si="3"/>
        <v>0.3581081081081081</v>
      </c>
      <c r="K73" s="47"/>
      <c r="L73" s="47"/>
      <c r="O73" s="47"/>
      <c r="P73" s="47"/>
    </row>
    <row r="74" spans="1:16" ht="12.75">
      <c r="A74" s="95" t="s">
        <v>966</v>
      </c>
      <c r="B74" s="175">
        <v>715</v>
      </c>
      <c r="C74" s="175">
        <v>273</v>
      </c>
      <c r="D74" s="96">
        <f>1-C74/B74</f>
        <v>0.6181818181818182</v>
      </c>
      <c r="F74" s="21" t="s">
        <v>346</v>
      </c>
      <c r="G74" s="153">
        <v>70</v>
      </c>
      <c r="H74" s="153">
        <v>39</v>
      </c>
      <c r="I74" s="87">
        <f t="shared" si="3"/>
        <v>0.44285714285714284</v>
      </c>
      <c r="K74" s="47"/>
      <c r="L74" s="47"/>
      <c r="O74" s="47"/>
      <c r="P74" s="47"/>
    </row>
    <row r="75" spans="1:16" ht="12.75">
      <c r="A75" s="102" t="s">
        <v>347</v>
      </c>
      <c r="B75" s="176">
        <v>44</v>
      </c>
      <c r="C75" s="176">
        <v>14</v>
      </c>
      <c r="D75" s="103">
        <f t="shared" si="2"/>
        <v>0.6818181818181819</v>
      </c>
      <c r="F75" s="21" t="s">
        <v>348</v>
      </c>
      <c r="G75" s="153">
        <v>46</v>
      </c>
      <c r="H75" s="153">
        <v>19</v>
      </c>
      <c r="I75" s="87">
        <f t="shared" si="3"/>
        <v>0.5869565217391304</v>
      </c>
      <c r="K75" s="47"/>
      <c r="L75" s="47"/>
      <c r="O75" s="47"/>
      <c r="P75" s="47"/>
    </row>
    <row r="76" spans="1:16" ht="12.75">
      <c r="A76" s="21" t="s">
        <v>349</v>
      </c>
      <c r="B76" s="153">
        <v>44</v>
      </c>
      <c r="C76" s="153">
        <v>16</v>
      </c>
      <c r="D76" s="87">
        <f t="shared" si="2"/>
        <v>0.6363636363636364</v>
      </c>
      <c r="F76" s="21" t="s">
        <v>350</v>
      </c>
      <c r="G76" s="153">
        <v>27</v>
      </c>
      <c r="H76" s="153">
        <v>17</v>
      </c>
      <c r="I76" s="87">
        <f t="shared" si="3"/>
        <v>0.37037037037037035</v>
      </c>
      <c r="K76" s="47"/>
      <c r="L76" s="47"/>
      <c r="O76" s="47"/>
      <c r="P76" s="47"/>
    </row>
    <row r="77" spans="1:16" ht="12.75">
      <c r="A77" s="21" t="s">
        <v>351</v>
      </c>
      <c r="B77" s="153">
        <v>35</v>
      </c>
      <c r="C77" s="153">
        <v>12</v>
      </c>
      <c r="D77" s="87">
        <f t="shared" si="2"/>
        <v>0.6571428571428571</v>
      </c>
      <c r="F77" s="21" t="s">
        <v>352</v>
      </c>
      <c r="G77" s="153">
        <v>95</v>
      </c>
      <c r="H77" s="153">
        <v>42</v>
      </c>
      <c r="I77" s="87">
        <f t="shared" si="3"/>
        <v>0.5578947368421052</v>
      </c>
      <c r="K77" s="47"/>
      <c r="L77" s="47"/>
      <c r="O77" s="47"/>
      <c r="P77" s="47"/>
    </row>
    <row r="78" spans="1:16" ht="12.75">
      <c r="A78" s="21" t="s">
        <v>353</v>
      </c>
      <c r="B78" s="153">
        <v>62</v>
      </c>
      <c r="C78" s="153">
        <v>24</v>
      </c>
      <c r="D78" s="87">
        <f t="shared" si="2"/>
        <v>0.6129032258064516</v>
      </c>
      <c r="F78" s="21" t="s">
        <v>354</v>
      </c>
      <c r="G78" s="153">
        <v>249</v>
      </c>
      <c r="H78" s="153">
        <v>167</v>
      </c>
      <c r="I78" s="87">
        <f t="shared" si="3"/>
        <v>0.3293172690763052</v>
      </c>
      <c r="K78" s="47"/>
      <c r="L78" s="47"/>
      <c r="O78" s="47"/>
      <c r="P78" s="47"/>
    </row>
    <row r="79" spans="1:16" ht="12.75">
      <c r="A79" s="21" t="s">
        <v>355</v>
      </c>
      <c r="B79" s="153">
        <v>59</v>
      </c>
      <c r="C79" s="153">
        <v>31</v>
      </c>
      <c r="D79" s="87">
        <f t="shared" si="2"/>
        <v>0.47457627118644063</v>
      </c>
      <c r="F79" s="21" t="s">
        <v>356</v>
      </c>
      <c r="G79" s="153">
        <v>100</v>
      </c>
      <c r="H79" s="153">
        <v>57</v>
      </c>
      <c r="I79" s="87">
        <f t="shared" si="3"/>
        <v>0.43000000000000005</v>
      </c>
      <c r="K79" s="47"/>
      <c r="L79" s="47"/>
      <c r="O79" s="47"/>
      <c r="P79" s="47"/>
    </row>
    <row r="80" spans="1:16" ht="12.75">
      <c r="A80" s="21" t="s">
        <v>357</v>
      </c>
      <c r="B80" s="153">
        <v>106</v>
      </c>
      <c r="C80" s="153">
        <v>48</v>
      </c>
      <c r="D80" s="87">
        <f t="shared" si="2"/>
        <v>0.5471698113207547</v>
      </c>
      <c r="F80" s="21" t="s">
        <v>358</v>
      </c>
      <c r="G80" s="153">
        <v>76</v>
      </c>
      <c r="H80" s="153">
        <v>45</v>
      </c>
      <c r="I80" s="87">
        <f t="shared" si="3"/>
        <v>0.4078947368421053</v>
      </c>
      <c r="K80" s="47"/>
      <c r="L80" s="47"/>
      <c r="O80" s="47"/>
      <c r="P80" s="47"/>
    </row>
    <row r="81" spans="1:16" ht="12.75">
      <c r="A81" s="21" t="s">
        <v>359</v>
      </c>
      <c r="B81" s="153">
        <v>177</v>
      </c>
      <c r="C81" s="153">
        <v>94</v>
      </c>
      <c r="D81" s="87">
        <f t="shared" si="2"/>
        <v>0.4689265536723164</v>
      </c>
      <c r="F81" s="21" t="s">
        <v>360</v>
      </c>
      <c r="G81" s="153">
        <v>35</v>
      </c>
      <c r="H81" s="153">
        <v>28</v>
      </c>
      <c r="I81" s="87">
        <f t="shared" si="3"/>
        <v>0.19999999999999996</v>
      </c>
      <c r="K81" s="47"/>
      <c r="L81" s="47"/>
      <c r="O81" s="47"/>
      <c r="P81" s="47"/>
    </row>
    <row r="82" spans="1:16" ht="12.75">
      <c r="A82" s="21" t="s">
        <v>361</v>
      </c>
      <c r="B82" s="153">
        <v>26</v>
      </c>
      <c r="C82" s="153">
        <v>7</v>
      </c>
      <c r="D82" s="87">
        <f t="shared" si="2"/>
        <v>0.7307692307692308</v>
      </c>
      <c r="F82" s="21" t="s">
        <v>362</v>
      </c>
      <c r="G82" s="153">
        <v>30</v>
      </c>
      <c r="H82" s="153">
        <v>24</v>
      </c>
      <c r="I82" s="87">
        <f t="shared" si="3"/>
        <v>0.19999999999999996</v>
      </c>
      <c r="K82" s="47"/>
      <c r="L82" s="47"/>
      <c r="O82" s="47"/>
      <c r="P82" s="47"/>
    </row>
    <row r="83" spans="1:16" ht="12.75">
      <c r="A83" s="21" t="s">
        <v>363</v>
      </c>
      <c r="B83" s="153">
        <v>65</v>
      </c>
      <c r="C83" s="153">
        <v>34</v>
      </c>
      <c r="D83" s="87">
        <f t="shared" si="2"/>
        <v>0.4769230769230769</v>
      </c>
      <c r="F83" s="21" t="s">
        <v>364</v>
      </c>
      <c r="G83" s="153">
        <v>54</v>
      </c>
      <c r="H83" s="153">
        <v>31</v>
      </c>
      <c r="I83" s="87">
        <f t="shared" si="3"/>
        <v>0.42592592592592593</v>
      </c>
      <c r="K83" s="47"/>
      <c r="L83" s="47"/>
      <c r="O83" s="47"/>
      <c r="P83" s="47"/>
    </row>
    <row r="84" spans="1:16" ht="12.75">
      <c r="A84" s="95" t="s">
        <v>967</v>
      </c>
      <c r="B84" s="175">
        <v>618</v>
      </c>
      <c r="C84" s="175">
        <v>280</v>
      </c>
      <c r="D84" s="96">
        <f t="shared" si="2"/>
        <v>0.5469255663430421</v>
      </c>
      <c r="F84" s="21" t="s">
        <v>365</v>
      </c>
      <c r="G84" s="153">
        <v>150</v>
      </c>
      <c r="H84" s="153">
        <v>79</v>
      </c>
      <c r="I84" s="87">
        <f t="shared" si="3"/>
        <v>0.4733333333333334</v>
      </c>
      <c r="K84" s="47"/>
      <c r="L84" s="47"/>
      <c r="O84" s="47"/>
      <c r="P84" s="47"/>
    </row>
    <row r="85" spans="1:16" ht="12.75">
      <c r="A85" s="102" t="s">
        <v>366</v>
      </c>
      <c r="B85" s="176">
        <v>93</v>
      </c>
      <c r="C85" s="176">
        <v>45</v>
      </c>
      <c r="D85" s="103">
        <f t="shared" si="2"/>
        <v>0.5161290322580645</v>
      </c>
      <c r="F85" s="95" t="s">
        <v>986</v>
      </c>
      <c r="G85" s="175">
        <v>1229</v>
      </c>
      <c r="H85" s="175">
        <v>737</v>
      </c>
      <c r="I85" s="96">
        <f t="shared" si="3"/>
        <v>0.40032546786004886</v>
      </c>
      <c r="K85" s="47"/>
      <c r="L85" s="47"/>
      <c r="O85" s="47"/>
      <c r="P85" s="47"/>
    </row>
    <row r="86" spans="1:16" ht="12.75">
      <c r="A86" s="21" t="s">
        <v>367</v>
      </c>
      <c r="B86" s="153">
        <v>201</v>
      </c>
      <c r="C86" s="153">
        <v>108</v>
      </c>
      <c r="D86" s="87">
        <f t="shared" si="2"/>
        <v>0.4626865671641791</v>
      </c>
      <c r="F86" s="102" t="s">
        <v>368</v>
      </c>
      <c r="G86" s="176">
        <v>40</v>
      </c>
      <c r="H86" s="176">
        <v>21</v>
      </c>
      <c r="I86" s="103">
        <f t="shared" si="3"/>
        <v>0.475</v>
      </c>
      <c r="K86" s="47"/>
      <c r="L86" s="47"/>
      <c r="O86" s="47"/>
      <c r="P86" s="47"/>
    </row>
    <row r="87" spans="1:16" ht="12.75">
      <c r="A87" s="21" t="s">
        <v>369</v>
      </c>
      <c r="B87" s="153">
        <v>158</v>
      </c>
      <c r="C87" s="153">
        <v>56</v>
      </c>
      <c r="D87" s="87">
        <f t="shared" si="2"/>
        <v>0.6455696202531646</v>
      </c>
      <c r="F87" s="21" t="s">
        <v>370</v>
      </c>
      <c r="G87" s="153">
        <v>79</v>
      </c>
      <c r="H87" s="153">
        <v>53</v>
      </c>
      <c r="I87" s="87">
        <f t="shared" si="3"/>
        <v>0.3291139240506329</v>
      </c>
      <c r="K87" s="47"/>
      <c r="L87" s="47"/>
      <c r="O87" s="47"/>
      <c r="P87" s="47"/>
    </row>
    <row r="88" spans="1:16" ht="12.75">
      <c r="A88" s="21" t="s">
        <v>371</v>
      </c>
      <c r="B88" s="153">
        <v>227</v>
      </c>
      <c r="C88" s="153">
        <v>97</v>
      </c>
      <c r="D88" s="87">
        <f t="shared" si="2"/>
        <v>0.5726872246696035</v>
      </c>
      <c r="F88" s="21" t="s">
        <v>372</v>
      </c>
      <c r="G88" s="153">
        <v>125</v>
      </c>
      <c r="H88" s="153">
        <v>77</v>
      </c>
      <c r="I88" s="87">
        <f t="shared" si="3"/>
        <v>0.384</v>
      </c>
      <c r="K88" s="47"/>
      <c r="L88" s="47"/>
      <c r="O88" s="47"/>
      <c r="P88" s="47"/>
    </row>
    <row r="89" spans="1:16" ht="12.75">
      <c r="A89" s="21" t="s">
        <v>373</v>
      </c>
      <c r="B89" s="153">
        <v>89</v>
      </c>
      <c r="C89" s="153">
        <v>35</v>
      </c>
      <c r="D89" s="87">
        <f t="shared" si="2"/>
        <v>0.6067415730337078</v>
      </c>
      <c r="F89" s="21" t="s">
        <v>374</v>
      </c>
      <c r="G89" s="153">
        <v>37</v>
      </c>
      <c r="H89" s="153">
        <v>21</v>
      </c>
      <c r="I89" s="87">
        <f t="shared" si="3"/>
        <v>0.43243243243243246</v>
      </c>
      <c r="K89" s="47"/>
      <c r="L89" s="47"/>
      <c r="O89" s="47"/>
      <c r="P89" s="47"/>
    </row>
    <row r="90" spans="1:16" ht="12.75">
      <c r="A90" s="21" t="s">
        <v>375</v>
      </c>
      <c r="B90" s="153">
        <v>129</v>
      </c>
      <c r="C90" s="153">
        <v>55</v>
      </c>
      <c r="D90" s="87">
        <f t="shared" si="2"/>
        <v>0.5736434108527132</v>
      </c>
      <c r="F90" s="21" t="s">
        <v>376</v>
      </c>
      <c r="G90" s="153">
        <v>51</v>
      </c>
      <c r="H90" s="153">
        <v>22</v>
      </c>
      <c r="I90" s="87">
        <f t="shared" si="3"/>
        <v>0.5686274509803921</v>
      </c>
      <c r="K90" s="47"/>
      <c r="L90" s="47"/>
      <c r="O90" s="47"/>
      <c r="P90" s="47"/>
    </row>
    <row r="91" spans="1:16" ht="12.75">
      <c r="A91" s="21" t="s">
        <v>377</v>
      </c>
      <c r="B91" s="153">
        <v>75</v>
      </c>
      <c r="C91" s="153">
        <v>34</v>
      </c>
      <c r="D91" s="87">
        <f t="shared" si="2"/>
        <v>0.5466666666666666</v>
      </c>
      <c r="F91" s="21" t="s">
        <v>378</v>
      </c>
      <c r="G91" s="153">
        <v>196</v>
      </c>
      <c r="H91" s="153">
        <v>80</v>
      </c>
      <c r="I91" s="87">
        <f t="shared" si="3"/>
        <v>0.5918367346938775</v>
      </c>
      <c r="K91" s="47"/>
      <c r="L91" s="47"/>
      <c r="O91" s="47"/>
      <c r="P91" s="47"/>
    </row>
    <row r="92" spans="1:16" ht="12.75">
      <c r="A92" s="95" t="s">
        <v>984</v>
      </c>
      <c r="B92" s="175">
        <v>972</v>
      </c>
      <c r="C92" s="175">
        <v>430</v>
      </c>
      <c r="D92" s="96">
        <f t="shared" si="2"/>
        <v>0.5576131687242798</v>
      </c>
      <c r="F92" s="21" t="s">
        <v>379</v>
      </c>
      <c r="G92" s="153">
        <v>243</v>
      </c>
      <c r="H92" s="153">
        <v>153</v>
      </c>
      <c r="I92" s="87">
        <f t="shared" si="3"/>
        <v>0.37037037037037035</v>
      </c>
      <c r="K92" s="47"/>
      <c r="L92" s="47"/>
      <c r="O92" s="47"/>
      <c r="P92" s="47"/>
    </row>
    <row r="93" spans="1:16" ht="12.75">
      <c r="A93" s="21" t="s">
        <v>496</v>
      </c>
      <c r="B93" s="153">
        <v>38</v>
      </c>
      <c r="C93" s="153">
        <v>19</v>
      </c>
      <c r="D93" s="87">
        <f t="shared" si="2"/>
        <v>0.5</v>
      </c>
      <c r="F93" s="21" t="s">
        <v>497</v>
      </c>
      <c r="G93" s="153">
        <v>119</v>
      </c>
      <c r="H93" s="153">
        <v>66</v>
      </c>
      <c r="I93" s="87">
        <f t="shared" si="3"/>
        <v>0.4453781512605042</v>
      </c>
      <c r="K93" s="47"/>
      <c r="L93" s="47"/>
      <c r="O93" s="47"/>
      <c r="P93" s="47"/>
    </row>
    <row r="94" spans="1:16" ht="12.75">
      <c r="A94" s="21" t="s">
        <v>498</v>
      </c>
      <c r="B94" s="153">
        <v>160</v>
      </c>
      <c r="C94" s="153">
        <v>74</v>
      </c>
      <c r="D94" s="87">
        <f t="shared" si="2"/>
        <v>0.5375</v>
      </c>
      <c r="F94" s="21" t="s">
        <v>499</v>
      </c>
      <c r="G94" s="153">
        <v>55</v>
      </c>
      <c r="H94" s="153">
        <v>32</v>
      </c>
      <c r="I94" s="87">
        <f t="shared" si="3"/>
        <v>0.4181818181818182</v>
      </c>
      <c r="K94" s="47"/>
      <c r="L94" s="47"/>
      <c r="O94" s="47"/>
      <c r="P94" s="47"/>
    </row>
    <row r="95" spans="1:16" ht="12.75">
      <c r="A95" s="21" t="s">
        <v>500</v>
      </c>
      <c r="B95" s="153">
        <v>43</v>
      </c>
      <c r="C95" s="153">
        <v>13</v>
      </c>
      <c r="D95" s="87">
        <f t="shared" si="2"/>
        <v>0.6976744186046512</v>
      </c>
      <c r="F95" s="21" t="s">
        <v>501</v>
      </c>
      <c r="G95" s="153">
        <v>116</v>
      </c>
      <c r="H95" s="153">
        <v>48</v>
      </c>
      <c r="I95" s="87">
        <f t="shared" si="3"/>
        <v>0.5862068965517242</v>
      </c>
      <c r="K95" s="47"/>
      <c r="L95" s="47"/>
      <c r="O95" s="47"/>
      <c r="P95" s="47"/>
    </row>
    <row r="96" spans="1:16" ht="12.75">
      <c r="A96" s="21" t="s">
        <v>502</v>
      </c>
      <c r="B96" s="153">
        <v>43</v>
      </c>
      <c r="C96" s="153">
        <v>13</v>
      </c>
      <c r="D96" s="87">
        <f t="shared" si="2"/>
        <v>0.6976744186046512</v>
      </c>
      <c r="F96" s="21" t="s">
        <v>503</v>
      </c>
      <c r="G96" s="153">
        <v>216</v>
      </c>
      <c r="H96" s="153">
        <v>115</v>
      </c>
      <c r="I96" s="87">
        <f t="shared" si="3"/>
        <v>0.46759259259259256</v>
      </c>
      <c r="K96" s="47"/>
      <c r="L96" s="47"/>
      <c r="O96" s="47"/>
      <c r="P96" s="47"/>
    </row>
    <row r="97" spans="1:16" ht="12.75">
      <c r="A97" s="21" t="s">
        <v>504</v>
      </c>
      <c r="B97" s="153">
        <v>112</v>
      </c>
      <c r="C97" s="153">
        <v>48</v>
      </c>
      <c r="D97" s="87">
        <f t="shared" si="2"/>
        <v>0.5714285714285714</v>
      </c>
      <c r="F97" s="95" t="s">
        <v>987</v>
      </c>
      <c r="G97" s="175">
        <v>1277</v>
      </c>
      <c r="H97" s="175">
        <v>688</v>
      </c>
      <c r="I97" s="96">
        <f t="shared" si="3"/>
        <v>0.46123727486296007</v>
      </c>
      <c r="K97" s="47"/>
      <c r="L97" s="47"/>
      <c r="O97" s="47"/>
      <c r="P97" s="47"/>
    </row>
    <row r="98" spans="1:16" ht="12.75">
      <c r="A98" s="21" t="s">
        <v>505</v>
      </c>
      <c r="B98" s="153">
        <v>131</v>
      </c>
      <c r="C98" s="153">
        <v>77</v>
      </c>
      <c r="D98" s="87">
        <f t="shared" si="2"/>
        <v>0.4122137404580153</v>
      </c>
      <c r="F98" s="97" t="s">
        <v>1145</v>
      </c>
      <c r="G98" s="177">
        <v>7279</v>
      </c>
      <c r="H98" s="177">
        <v>3528</v>
      </c>
      <c r="I98" s="98">
        <f t="shared" si="3"/>
        <v>0.5153180381920593</v>
      </c>
      <c r="K98" s="47"/>
      <c r="L98" s="47"/>
      <c r="O98" s="47"/>
      <c r="P98" s="47"/>
    </row>
    <row r="99" spans="1:12" ht="12.75">
      <c r="A99" s="21" t="s">
        <v>1367</v>
      </c>
      <c r="B99" s="153">
        <v>56</v>
      </c>
      <c r="C99" s="153">
        <v>32</v>
      </c>
      <c r="D99" s="87">
        <f t="shared" si="2"/>
        <v>0.4285714285714286</v>
      </c>
      <c r="I99" s="24" t="s">
        <v>611</v>
      </c>
      <c r="K99" s="47"/>
      <c r="L99" s="47"/>
    </row>
    <row r="100" spans="1:12" ht="12.75">
      <c r="A100" s="21" t="s">
        <v>1368</v>
      </c>
      <c r="B100" s="153">
        <v>69</v>
      </c>
      <c r="C100" s="153">
        <v>41</v>
      </c>
      <c r="D100" s="87">
        <f t="shared" si="2"/>
        <v>0.4057971014492754</v>
      </c>
      <c r="K100" s="47"/>
      <c r="L100" s="47"/>
    </row>
    <row r="101" spans="1:12" ht="12.75">
      <c r="A101" s="21" t="s">
        <v>1369</v>
      </c>
      <c r="B101" s="153">
        <v>28</v>
      </c>
      <c r="C101" s="153">
        <v>10</v>
      </c>
      <c r="D101" s="87">
        <f t="shared" si="2"/>
        <v>0.6428571428571428</v>
      </c>
      <c r="F101" s="56"/>
      <c r="K101" s="47"/>
      <c r="L101" s="47"/>
    </row>
    <row r="102" spans="1:12" ht="12.75">
      <c r="A102" s="21" t="s">
        <v>1370</v>
      </c>
      <c r="B102" s="153">
        <v>32</v>
      </c>
      <c r="C102" s="153">
        <v>19</v>
      </c>
      <c r="D102" s="87">
        <f t="shared" si="2"/>
        <v>0.40625</v>
      </c>
      <c r="F102" s="70"/>
      <c r="K102" s="47"/>
      <c r="L102" s="47"/>
    </row>
    <row r="103" spans="1:12" ht="12.75">
      <c r="A103" s="21" t="s">
        <v>1371</v>
      </c>
      <c r="B103" s="153">
        <v>153</v>
      </c>
      <c r="C103" s="153">
        <v>52</v>
      </c>
      <c r="D103" s="87">
        <f t="shared" si="2"/>
        <v>0.6601307189542484</v>
      </c>
      <c r="F103" s="70"/>
      <c r="K103" s="47"/>
      <c r="L103" s="47"/>
    </row>
    <row r="104" spans="1:12" ht="12.75">
      <c r="A104" s="95" t="s">
        <v>985</v>
      </c>
      <c r="B104" s="175">
        <v>865</v>
      </c>
      <c r="C104" s="175">
        <v>398</v>
      </c>
      <c r="D104" s="96">
        <f t="shared" si="2"/>
        <v>0.5398843930635838</v>
      </c>
      <c r="F104" s="70"/>
      <c r="K104" s="47"/>
      <c r="L104" s="47"/>
    </row>
    <row r="111" ht="12.75">
      <c r="I111" s="49" t="s">
        <v>1091</v>
      </c>
    </row>
    <row r="112" spans="1:9" ht="12.75">
      <c r="A112" s="91" t="s">
        <v>1373</v>
      </c>
      <c r="B112" s="41"/>
      <c r="C112" s="41"/>
      <c r="D112" s="41"/>
      <c r="E112" s="41"/>
      <c r="F112" s="41"/>
      <c r="G112" s="41"/>
      <c r="H112" s="41"/>
      <c r="I112" s="92"/>
    </row>
    <row r="113" spans="1:15" ht="33.75">
      <c r="A113" s="93" t="s">
        <v>436</v>
      </c>
      <c r="B113" s="94" t="s">
        <v>512</v>
      </c>
      <c r="C113" s="99" t="s">
        <v>199</v>
      </c>
      <c r="D113" s="94" t="s">
        <v>473</v>
      </c>
      <c r="F113" s="93" t="s">
        <v>436</v>
      </c>
      <c r="G113" s="94" t="s">
        <v>512</v>
      </c>
      <c r="H113" s="99" t="s">
        <v>199</v>
      </c>
      <c r="I113" s="94" t="s">
        <v>473</v>
      </c>
      <c r="K113" s="108"/>
      <c r="L113" s="108"/>
      <c r="N113" s="108"/>
      <c r="O113" s="108"/>
    </row>
    <row r="114" spans="1:15" ht="12.75">
      <c r="A114" s="21" t="s">
        <v>437</v>
      </c>
      <c r="B114" s="153">
        <v>3</v>
      </c>
      <c r="C114" s="153">
        <v>2</v>
      </c>
      <c r="D114" s="87">
        <f>1-C114/B114</f>
        <v>0.33333333333333337</v>
      </c>
      <c r="F114" s="21" t="s">
        <v>438</v>
      </c>
      <c r="G114" s="153">
        <v>108</v>
      </c>
      <c r="H114" s="153">
        <v>35</v>
      </c>
      <c r="I114" s="87">
        <f>1-H114/G114</f>
        <v>0.6759259259259259</v>
      </c>
      <c r="K114" s="47"/>
      <c r="L114" s="47"/>
      <c r="N114" s="47"/>
      <c r="O114" s="47"/>
    </row>
    <row r="115" spans="1:15" ht="12.75">
      <c r="A115" s="21" t="s">
        <v>439</v>
      </c>
      <c r="B115" s="153">
        <v>45</v>
      </c>
      <c r="C115" s="153">
        <v>14</v>
      </c>
      <c r="D115" s="87">
        <f aca="true" t="shared" si="4" ref="D115:D160">1-C115/B115</f>
        <v>0.6888888888888889</v>
      </c>
      <c r="F115" s="21" t="s">
        <v>440</v>
      </c>
      <c r="G115" s="153">
        <v>16</v>
      </c>
      <c r="H115" s="153">
        <v>9</v>
      </c>
      <c r="I115" s="87">
        <f aca="true" t="shared" si="5" ref="I115:I154">1-H115/G115</f>
        <v>0.4375</v>
      </c>
      <c r="K115" s="47"/>
      <c r="L115" s="47"/>
      <c r="N115" s="47"/>
      <c r="O115" s="47"/>
    </row>
    <row r="116" spans="1:15" ht="12.75">
      <c r="A116" s="21" t="s">
        <v>441</v>
      </c>
      <c r="B116" s="153">
        <v>16</v>
      </c>
      <c r="C116" s="153">
        <v>3</v>
      </c>
      <c r="D116" s="87">
        <f t="shared" si="4"/>
        <v>0.8125</v>
      </c>
      <c r="F116" s="21" t="s">
        <v>442</v>
      </c>
      <c r="G116" s="153">
        <v>44</v>
      </c>
      <c r="H116" s="153">
        <v>28</v>
      </c>
      <c r="I116" s="87">
        <f t="shared" si="5"/>
        <v>0.36363636363636365</v>
      </c>
      <c r="K116" s="47"/>
      <c r="L116" s="47"/>
      <c r="N116" s="47"/>
      <c r="O116" s="47"/>
    </row>
    <row r="117" spans="1:15" ht="12.75">
      <c r="A117" s="21" t="s">
        <v>443</v>
      </c>
      <c r="B117" s="153">
        <v>43</v>
      </c>
      <c r="C117" s="153">
        <v>10</v>
      </c>
      <c r="D117" s="87">
        <f t="shared" si="4"/>
        <v>0.7674418604651163</v>
      </c>
      <c r="F117" s="21" t="s">
        <v>444</v>
      </c>
      <c r="G117" s="153">
        <v>36</v>
      </c>
      <c r="H117" s="153">
        <v>14</v>
      </c>
      <c r="I117" s="87">
        <f t="shared" si="5"/>
        <v>0.6111111111111112</v>
      </c>
      <c r="K117" s="47"/>
      <c r="L117" s="47"/>
      <c r="N117" s="47"/>
      <c r="O117" s="47"/>
    </row>
    <row r="118" spans="1:15" ht="12.75">
      <c r="A118" s="21" t="s">
        <v>445</v>
      </c>
      <c r="B118" s="153">
        <v>67</v>
      </c>
      <c r="C118" s="153">
        <v>8</v>
      </c>
      <c r="D118" s="87">
        <f t="shared" si="4"/>
        <v>0.8805970149253731</v>
      </c>
      <c r="F118" s="21" t="s">
        <v>446</v>
      </c>
      <c r="G118" s="153">
        <v>34</v>
      </c>
      <c r="H118" s="153">
        <v>25</v>
      </c>
      <c r="I118" s="87">
        <f t="shared" si="5"/>
        <v>0.2647058823529411</v>
      </c>
      <c r="K118" s="47"/>
      <c r="L118" s="47"/>
      <c r="N118" s="47"/>
      <c r="O118" s="47"/>
    </row>
    <row r="119" spans="1:15" ht="12.75">
      <c r="A119" s="21" t="s">
        <v>447</v>
      </c>
      <c r="B119" s="153">
        <v>59</v>
      </c>
      <c r="C119" s="153">
        <v>13</v>
      </c>
      <c r="D119" s="87">
        <f t="shared" si="4"/>
        <v>0.7796610169491526</v>
      </c>
      <c r="F119" s="21" t="s">
        <v>448</v>
      </c>
      <c r="G119" s="153">
        <v>86</v>
      </c>
      <c r="H119" s="153">
        <v>34</v>
      </c>
      <c r="I119" s="87">
        <f t="shared" si="5"/>
        <v>0.6046511627906976</v>
      </c>
      <c r="K119" s="47"/>
      <c r="L119" s="47"/>
      <c r="N119" s="47"/>
      <c r="O119" s="47"/>
    </row>
    <row r="120" spans="1:15" ht="12.75">
      <c r="A120" s="21" t="s">
        <v>449</v>
      </c>
      <c r="B120" s="153">
        <v>58</v>
      </c>
      <c r="C120" s="153">
        <v>25</v>
      </c>
      <c r="D120" s="87">
        <f t="shared" si="4"/>
        <v>0.5689655172413793</v>
      </c>
      <c r="F120" s="21" t="s">
        <v>450</v>
      </c>
      <c r="G120" s="153">
        <v>46</v>
      </c>
      <c r="H120" s="153">
        <v>14</v>
      </c>
      <c r="I120" s="87">
        <f t="shared" si="5"/>
        <v>0.6956521739130435</v>
      </c>
      <c r="K120" s="47"/>
      <c r="L120" s="47"/>
      <c r="N120" s="47"/>
      <c r="O120" s="47"/>
    </row>
    <row r="121" spans="1:15" ht="12.75">
      <c r="A121" s="21" t="s">
        <v>330</v>
      </c>
      <c r="B121" s="153">
        <v>41</v>
      </c>
      <c r="C121" s="153">
        <v>11</v>
      </c>
      <c r="D121" s="87">
        <f t="shared" si="4"/>
        <v>0.7317073170731707</v>
      </c>
      <c r="F121" s="21" t="s">
        <v>331</v>
      </c>
      <c r="G121" s="153">
        <v>53</v>
      </c>
      <c r="H121" s="153">
        <v>28</v>
      </c>
      <c r="I121" s="87">
        <f t="shared" si="5"/>
        <v>0.4716981132075472</v>
      </c>
      <c r="K121" s="47"/>
      <c r="L121" s="47"/>
      <c r="N121" s="47"/>
      <c r="O121" s="47"/>
    </row>
    <row r="122" spans="1:15" ht="12.75">
      <c r="A122" s="95" t="s">
        <v>965</v>
      </c>
      <c r="B122" s="175">
        <v>332</v>
      </c>
      <c r="C122" s="175">
        <v>86</v>
      </c>
      <c r="D122" s="96">
        <f>1-C122/B122</f>
        <v>0.7409638554216867</v>
      </c>
      <c r="F122" s="21" t="s">
        <v>332</v>
      </c>
      <c r="G122" s="153">
        <v>82</v>
      </c>
      <c r="H122" s="153">
        <v>37</v>
      </c>
      <c r="I122" s="87">
        <f t="shared" si="5"/>
        <v>0.5487804878048781</v>
      </c>
      <c r="K122" s="47"/>
      <c r="L122" s="47"/>
      <c r="N122" s="47"/>
      <c r="O122" s="47"/>
    </row>
    <row r="123" spans="1:15" ht="12.75">
      <c r="A123" s="21" t="s">
        <v>333</v>
      </c>
      <c r="B123" s="153">
        <v>80</v>
      </c>
      <c r="C123" s="153">
        <v>40</v>
      </c>
      <c r="D123" s="87">
        <f t="shared" si="4"/>
        <v>0.5</v>
      </c>
      <c r="F123" s="21" t="s">
        <v>334</v>
      </c>
      <c r="G123" s="153">
        <v>43</v>
      </c>
      <c r="H123" s="153">
        <v>23</v>
      </c>
      <c r="I123" s="87">
        <f t="shared" si="5"/>
        <v>0.4651162790697675</v>
      </c>
      <c r="K123" s="47"/>
      <c r="L123" s="47"/>
      <c r="N123" s="47"/>
      <c r="O123" s="47"/>
    </row>
    <row r="124" spans="1:15" ht="12.75">
      <c r="A124" s="21" t="s">
        <v>335</v>
      </c>
      <c r="B124" s="153">
        <v>56</v>
      </c>
      <c r="C124" s="153">
        <v>14</v>
      </c>
      <c r="D124" s="87">
        <f t="shared" si="4"/>
        <v>0.75</v>
      </c>
      <c r="F124" s="21" t="s">
        <v>336</v>
      </c>
      <c r="G124" s="153">
        <v>68</v>
      </c>
      <c r="H124" s="153">
        <v>30</v>
      </c>
      <c r="I124" s="87">
        <f t="shared" si="5"/>
        <v>0.5588235294117647</v>
      </c>
      <c r="K124" s="47"/>
      <c r="L124" s="47"/>
      <c r="N124" s="47"/>
      <c r="O124" s="47"/>
    </row>
    <row r="125" spans="1:15" ht="12.75">
      <c r="A125" s="21" t="s">
        <v>337</v>
      </c>
      <c r="B125" s="153">
        <v>56</v>
      </c>
      <c r="C125" s="153">
        <v>16</v>
      </c>
      <c r="D125" s="87">
        <f t="shared" si="4"/>
        <v>0.7142857142857143</v>
      </c>
      <c r="F125" s="21" t="s">
        <v>338</v>
      </c>
      <c r="G125" s="153">
        <v>54</v>
      </c>
      <c r="H125" s="153">
        <v>21</v>
      </c>
      <c r="I125" s="87">
        <f t="shared" si="5"/>
        <v>0.6111111111111112</v>
      </c>
      <c r="K125" s="47"/>
      <c r="L125" s="47"/>
      <c r="N125" s="47"/>
      <c r="O125" s="47"/>
    </row>
    <row r="126" spans="1:15" ht="12.75">
      <c r="A126" s="21" t="s">
        <v>339</v>
      </c>
      <c r="B126" s="153">
        <v>59</v>
      </c>
      <c r="C126" s="153">
        <v>19</v>
      </c>
      <c r="D126" s="87">
        <f t="shared" si="4"/>
        <v>0.6779661016949152</v>
      </c>
      <c r="F126" s="21" t="s">
        <v>340</v>
      </c>
      <c r="G126" s="153">
        <v>50</v>
      </c>
      <c r="H126" s="153">
        <v>32</v>
      </c>
      <c r="I126" s="87">
        <f t="shared" si="5"/>
        <v>0.36</v>
      </c>
      <c r="K126" s="47"/>
      <c r="L126" s="47"/>
      <c r="N126" s="47"/>
      <c r="O126" s="47"/>
    </row>
    <row r="127" spans="1:15" ht="12.75">
      <c r="A127" s="21" t="s">
        <v>341</v>
      </c>
      <c r="B127" s="153">
        <v>53</v>
      </c>
      <c r="C127" s="153">
        <v>10</v>
      </c>
      <c r="D127" s="87">
        <f t="shared" si="4"/>
        <v>0.8113207547169812</v>
      </c>
      <c r="F127" s="95" t="s">
        <v>287</v>
      </c>
      <c r="G127" s="175">
        <v>720</v>
      </c>
      <c r="H127" s="175">
        <v>330</v>
      </c>
      <c r="I127" s="96">
        <f t="shared" si="5"/>
        <v>0.5416666666666667</v>
      </c>
      <c r="K127" s="47"/>
      <c r="L127" s="47"/>
      <c r="N127" s="47"/>
      <c r="O127" s="47"/>
    </row>
    <row r="128" spans="1:15" ht="12.75">
      <c r="A128" s="21" t="s">
        <v>342</v>
      </c>
      <c r="B128" s="153">
        <v>21</v>
      </c>
      <c r="C128" s="153">
        <v>5</v>
      </c>
      <c r="D128" s="87">
        <f t="shared" si="4"/>
        <v>0.7619047619047619</v>
      </c>
      <c r="F128" s="21" t="s">
        <v>343</v>
      </c>
      <c r="G128" s="153">
        <v>143</v>
      </c>
      <c r="H128" s="153">
        <v>70</v>
      </c>
      <c r="I128" s="87">
        <f t="shared" si="5"/>
        <v>0.5104895104895104</v>
      </c>
      <c r="K128" s="47"/>
      <c r="L128" s="47"/>
      <c r="N128" s="47"/>
      <c r="O128" s="47"/>
    </row>
    <row r="129" spans="1:15" ht="12.75">
      <c r="A129" s="21" t="s">
        <v>344</v>
      </c>
      <c r="B129" s="153">
        <v>110</v>
      </c>
      <c r="C129" s="153">
        <v>33</v>
      </c>
      <c r="D129" s="87">
        <f t="shared" si="4"/>
        <v>0.7</v>
      </c>
      <c r="F129" s="21" t="s">
        <v>345</v>
      </c>
      <c r="G129" s="153">
        <v>80</v>
      </c>
      <c r="H129" s="153">
        <v>42</v>
      </c>
      <c r="I129" s="87">
        <f t="shared" si="5"/>
        <v>0.475</v>
      </c>
      <c r="K129" s="47"/>
      <c r="L129" s="47"/>
      <c r="N129" s="47"/>
      <c r="O129" s="47"/>
    </row>
    <row r="130" spans="1:15" ht="12.75">
      <c r="A130" s="95" t="s">
        <v>966</v>
      </c>
      <c r="B130" s="175">
        <v>435</v>
      </c>
      <c r="C130" s="175">
        <v>137</v>
      </c>
      <c r="D130" s="96">
        <f>1-C130/B130</f>
        <v>0.6850574712643678</v>
      </c>
      <c r="F130" s="21" t="s">
        <v>346</v>
      </c>
      <c r="G130" s="153">
        <v>56</v>
      </c>
      <c r="H130" s="153">
        <v>37</v>
      </c>
      <c r="I130" s="87">
        <f t="shared" si="5"/>
        <v>0.3392857142857143</v>
      </c>
      <c r="K130" s="47"/>
      <c r="L130" s="47"/>
      <c r="N130" s="47"/>
      <c r="O130" s="47"/>
    </row>
    <row r="131" spans="1:15" ht="12.75">
      <c r="A131" s="21" t="s">
        <v>347</v>
      </c>
      <c r="B131" s="153">
        <v>51</v>
      </c>
      <c r="C131" s="153">
        <v>17</v>
      </c>
      <c r="D131" s="87">
        <f t="shared" si="4"/>
        <v>0.6666666666666667</v>
      </c>
      <c r="F131" s="21" t="s">
        <v>348</v>
      </c>
      <c r="G131" s="153">
        <v>39</v>
      </c>
      <c r="H131" s="153">
        <v>17</v>
      </c>
      <c r="I131" s="87">
        <f t="shared" si="5"/>
        <v>0.5641025641025641</v>
      </c>
      <c r="K131" s="47"/>
      <c r="L131" s="47"/>
      <c r="N131" s="47"/>
      <c r="O131" s="47"/>
    </row>
    <row r="132" spans="1:15" ht="12.75">
      <c r="A132" s="21" t="s">
        <v>349</v>
      </c>
      <c r="B132" s="153">
        <v>65</v>
      </c>
      <c r="C132" s="153">
        <v>22</v>
      </c>
      <c r="D132" s="87">
        <f t="shared" si="4"/>
        <v>0.6615384615384615</v>
      </c>
      <c r="F132" s="21" t="s">
        <v>350</v>
      </c>
      <c r="G132" s="153">
        <v>23</v>
      </c>
      <c r="H132" s="153">
        <v>10</v>
      </c>
      <c r="I132" s="87">
        <f t="shared" si="5"/>
        <v>0.5652173913043479</v>
      </c>
      <c r="K132" s="47"/>
      <c r="L132" s="47"/>
      <c r="N132" s="47"/>
      <c r="O132" s="47"/>
    </row>
    <row r="133" spans="1:15" ht="12.75">
      <c r="A133" s="21" t="s">
        <v>351</v>
      </c>
      <c r="B133" s="153">
        <v>20</v>
      </c>
      <c r="C133" s="153">
        <v>5</v>
      </c>
      <c r="D133" s="87">
        <f t="shared" si="4"/>
        <v>0.75</v>
      </c>
      <c r="F133" s="21" t="s">
        <v>352</v>
      </c>
      <c r="G133" s="153">
        <v>108</v>
      </c>
      <c r="H133" s="153">
        <v>38</v>
      </c>
      <c r="I133" s="87">
        <f t="shared" si="5"/>
        <v>0.6481481481481481</v>
      </c>
      <c r="K133" s="47"/>
      <c r="L133" s="47"/>
      <c r="N133" s="47"/>
      <c r="O133" s="47"/>
    </row>
    <row r="134" spans="1:15" ht="12.75">
      <c r="A134" s="21" t="s">
        <v>353</v>
      </c>
      <c r="B134" s="153">
        <v>56</v>
      </c>
      <c r="C134" s="153">
        <v>22</v>
      </c>
      <c r="D134" s="87">
        <f t="shared" si="4"/>
        <v>0.6071428571428572</v>
      </c>
      <c r="F134" s="21" t="s">
        <v>354</v>
      </c>
      <c r="G134" s="153">
        <v>229</v>
      </c>
      <c r="H134" s="153">
        <v>123</v>
      </c>
      <c r="I134" s="87">
        <f t="shared" si="5"/>
        <v>0.46288209606986896</v>
      </c>
      <c r="K134" s="47"/>
      <c r="L134" s="47"/>
      <c r="N134" s="47"/>
      <c r="O134" s="47"/>
    </row>
    <row r="135" spans="1:15" ht="12.75">
      <c r="A135" s="21" t="s">
        <v>355</v>
      </c>
      <c r="B135" s="153">
        <v>68</v>
      </c>
      <c r="C135" s="153">
        <v>35</v>
      </c>
      <c r="D135" s="87">
        <f t="shared" si="4"/>
        <v>0.4852941176470589</v>
      </c>
      <c r="F135" s="21" t="s">
        <v>356</v>
      </c>
      <c r="G135" s="153">
        <v>87</v>
      </c>
      <c r="H135" s="153">
        <v>35</v>
      </c>
      <c r="I135" s="87">
        <f t="shared" si="5"/>
        <v>0.5977011494252873</v>
      </c>
      <c r="K135" s="47"/>
      <c r="L135" s="47"/>
      <c r="N135" s="47"/>
      <c r="O135" s="47"/>
    </row>
    <row r="136" spans="1:15" ht="12.75">
      <c r="A136" s="21" t="s">
        <v>357</v>
      </c>
      <c r="B136" s="153">
        <v>65</v>
      </c>
      <c r="C136" s="153">
        <v>21</v>
      </c>
      <c r="D136" s="87">
        <f t="shared" si="4"/>
        <v>0.676923076923077</v>
      </c>
      <c r="F136" s="21" t="s">
        <v>358</v>
      </c>
      <c r="G136" s="153">
        <v>36</v>
      </c>
      <c r="H136" s="153">
        <v>20</v>
      </c>
      <c r="I136" s="87">
        <f t="shared" si="5"/>
        <v>0.4444444444444444</v>
      </c>
      <c r="K136" s="47"/>
      <c r="L136" s="47"/>
      <c r="N136" s="47"/>
      <c r="O136" s="47"/>
    </row>
    <row r="137" spans="1:15" ht="12.75">
      <c r="A137" s="21" t="s">
        <v>359</v>
      </c>
      <c r="B137" s="153">
        <v>184</v>
      </c>
      <c r="C137" s="153">
        <v>64</v>
      </c>
      <c r="D137" s="87">
        <f t="shared" si="4"/>
        <v>0.6521739130434783</v>
      </c>
      <c r="F137" s="21" t="s">
        <v>360</v>
      </c>
      <c r="G137" s="153">
        <v>43</v>
      </c>
      <c r="H137" s="153">
        <v>30</v>
      </c>
      <c r="I137" s="87">
        <f t="shared" si="5"/>
        <v>0.3023255813953488</v>
      </c>
      <c r="K137" s="47"/>
      <c r="L137" s="47"/>
      <c r="N137" s="47"/>
      <c r="O137" s="47"/>
    </row>
    <row r="138" spans="1:15" ht="12.75">
      <c r="A138" s="21" t="s">
        <v>361</v>
      </c>
      <c r="B138" s="153">
        <v>44</v>
      </c>
      <c r="C138" s="153">
        <v>9</v>
      </c>
      <c r="D138" s="87">
        <f t="shared" si="4"/>
        <v>0.7954545454545454</v>
      </c>
      <c r="F138" s="21" t="s">
        <v>362</v>
      </c>
      <c r="G138" s="153">
        <v>28</v>
      </c>
      <c r="H138" s="153">
        <v>14</v>
      </c>
      <c r="I138" s="87">
        <f t="shared" si="5"/>
        <v>0.5</v>
      </c>
      <c r="K138" s="47"/>
      <c r="L138" s="47"/>
      <c r="N138" s="47"/>
      <c r="O138" s="47"/>
    </row>
    <row r="139" spans="1:15" ht="12.75">
      <c r="A139" s="21" t="s">
        <v>363</v>
      </c>
      <c r="B139" s="153">
        <v>109</v>
      </c>
      <c r="C139" s="153">
        <v>37</v>
      </c>
      <c r="D139" s="87">
        <f t="shared" si="4"/>
        <v>0.6605504587155964</v>
      </c>
      <c r="F139" s="21" t="s">
        <v>364</v>
      </c>
      <c r="G139" s="153">
        <v>42</v>
      </c>
      <c r="H139" s="153">
        <v>17</v>
      </c>
      <c r="I139" s="87">
        <f t="shared" si="5"/>
        <v>0.5952380952380952</v>
      </c>
      <c r="K139" s="47"/>
      <c r="L139" s="47"/>
      <c r="N139" s="47"/>
      <c r="O139" s="47"/>
    </row>
    <row r="140" spans="1:15" ht="12.75">
      <c r="A140" s="95" t="s">
        <v>967</v>
      </c>
      <c r="B140" s="175">
        <v>662</v>
      </c>
      <c r="C140" s="175">
        <v>232</v>
      </c>
      <c r="D140" s="96">
        <f t="shared" si="4"/>
        <v>0.649546827794562</v>
      </c>
      <c r="F140" s="21" t="s">
        <v>365</v>
      </c>
      <c r="G140" s="153">
        <v>131</v>
      </c>
      <c r="H140" s="153">
        <v>49</v>
      </c>
      <c r="I140" s="87">
        <f t="shared" si="5"/>
        <v>0.6259541984732824</v>
      </c>
      <c r="K140" s="47"/>
      <c r="L140" s="47"/>
      <c r="N140" s="47"/>
      <c r="O140" s="47"/>
    </row>
    <row r="141" spans="1:15" ht="12.75">
      <c r="A141" s="21" t="s">
        <v>366</v>
      </c>
      <c r="B141" s="153">
        <v>61</v>
      </c>
      <c r="C141" s="153">
        <v>24</v>
      </c>
      <c r="D141" s="87">
        <f t="shared" si="4"/>
        <v>0.6065573770491803</v>
      </c>
      <c r="F141" s="95" t="s">
        <v>986</v>
      </c>
      <c r="G141" s="175">
        <v>1045</v>
      </c>
      <c r="H141" s="175">
        <v>502</v>
      </c>
      <c r="I141" s="96">
        <f t="shared" si="5"/>
        <v>0.5196172248803828</v>
      </c>
      <c r="K141" s="47"/>
      <c r="L141" s="47"/>
      <c r="N141" s="47"/>
      <c r="O141" s="47"/>
    </row>
    <row r="142" spans="1:15" ht="12.75">
      <c r="A142" s="21" t="s">
        <v>367</v>
      </c>
      <c r="B142" s="153">
        <v>117</v>
      </c>
      <c r="C142" s="153">
        <v>53</v>
      </c>
      <c r="D142" s="87">
        <f t="shared" si="4"/>
        <v>0.5470085470085471</v>
      </c>
      <c r="F142" s="21" t="s">
        <v>368</v>
      </c>
      <c r="G142" s="153">
        <v>27</v>
      </c>
      <c r="H142" s="153">
        <v>18</v>
      </c>
      <c r="I142" s="87">
        <f t="shared" si="5"/>
        <v>0.33333333333333337</v>
      </c>
      <c r="K142" s="47"/>
      <c r="L142" s="47"/>
      <c r="N142" s="47"/>
      <c r="O142" s="47"/>
    </row>
    <row r="143" spans="1:15" ht="12.75">
      <c r="A143" s="21" t="s">
        <v>369</v>
      </c>
      <c r="B143" s="153">
        <v>148</v>
      </c>
      <c r="C143" s="153">
        <v>40</v>
      </c>
      <c r="D143" s="87">
        <f t="shared" si="4"/>
        <v>0.7297297297297297</v>
      </c>
      <c r="F143" s="21" t="s">
        <v>370</v>
      </c>
      <c r="G143" s="153">
        <v>63</v>
      </c>
      <c r="H143" s="153">
        <v>39</v>
      </c>
      <c r="I143" s="87">
        <f t="shared" si="5"/>
        <v>0.38095238095238093</v>
      </c>
      <c r="K143" s="47"/>
      <c r="L143" s="47"/>
      <c r="N143" s="47"/>
      <c r="O143" s="47"/>
    </row>
    <row r="144" spans="1:15" ht="12.75">
      <c r="A144" s="21" t="s">
        <v>371</v>
      </c>
      <c r="B144" s="153">
        <v>128</v>
      </c>
      <c r="C144" s="153">
        <v>53</v>
      </c>
      <c r="D144" s="87">
        <f t="shared" si="4"/>
        <v>0.5859375</v>
      </c>
      <c r="F144" s="21" t="s">
        <v>372</v>
      </c>
      <c r="G144" s="153">
        <v>108</v>
      </c>
      <c r="H144" s="153">
        <v>52</v>
      </c>
      <c r="I144" s="87">
        <f t="shared" si="5"/>
        <v>0.5185185185185186</v>
      </c>
      <c r="K144" s="47"/>
      <c r="L144" s="47"/>
      <c r="N144" s="47"/>
      <c r="O144" s="47"/>
    </row>
    <row r="145" spans="1:15" ht="12.75">
      <c r="A145" s="21" t="s">
        <v>373</v>
      </c>
      <c r="B145" s="153">
        <v>39</v>
      </c>
      <c r="C145" s="153">
        <v>17</v>
      </c>
      <c r="D145" s="87">
        <f t="shared" si="4"/>
        <v>0.5641025641025641</v>
      </c>
      <c r="F145" s="21" t="s">
        <v>374</v>
      </c>
      <c r="G145" s="153">
        <v>34</v>
      </c>
      <c r="H145" s="153">
        <v>14</v>
      </c>
      <c r="I145" s="87">
        <f t="shared" si="5"/>
        <v>0.5882352941176471</v>
      </c>
      <c r="K145" s="47"/>
      <c r="L145" s="47"/>
      <c r="N145" s="47"/>
      <c r="O145" s="47"/>
    </row>
    <row r="146" spans="1:15" ht="12.75">
      <c r="A146" s="21" t="s">
        <v>375</v>
      </c>
      <c r="B146" s="153">
        <v>129</v>
      </c>
      <c r="C146" s="153">
        <v>44</v>
      </c>
      <c r="D146" s="87">
        <f t="shared" si="4"/>
        <v>0.6589147286821706</v>
      </c>
      <c r="F146" s="21" t="s">
        <v>376</v>
      </c>
      <c r="G146" s="153">
        <v>44</v>
      </c>
      <c r="H146" s="153">
        <v>21</v>
      </c>
      <c r="I146" s="87">
        <f t="shared" si="5"/>
        <v>0.5227272727272727</v>
      </c>
      <c r="K146" s="47"/>
      <c r="L146" s="47"/>
      <c r="N146" s="47"/>
      <c r="O146" s="47"/>
    </row>
    <row r="147" spans="1:15" ht="12.75">
      <c r="A147" s="21" t="s">
        <v>377</v>
      </c>
      <c r="B147" s="153">
        <v>41</v>
      </c>
      <c r="C147" s="153">
        <v>21</v>
      </c>
      <c r="D147" s="87">
        <f t="shared" si="4"/>
        <v>0.4878048780487805</v>
      </c>
      <c r="F147" s="21" t="s">
        <v>378</v>
      </c>
      <c r="G147" s="153">
        <v>206</v>
      </c>
      <c r="H147" s="153">
        <v>87</v>
      </c>
      <c r="I147" s="87">
        <f t="shared" si="5"/>
        <v>0.5776699029126213</v>
      </c>
      <c r="K147" s="47"/>
      <c r="L147" s="47"/>
      <c r="N147" s="47"/>
      <c r="O147" s="47"/>
    </row>
    <row r="148" spans="1:15" ht="12.75">
      <c r="A148" s="95" t="s">
        <v>984</v>
      </c>
      <c r="B148" s="175">
        <v>663</v>
      </c>
      <c r="C148" s="175">
        <v>252</v>
      </c>
      <c r="D148" s="96">
        <f t="shared" si="4"/>
        <v>0.6199095022624435</v>
      </c>
      <c r="F148" s="21" t="s">
        <v>379</v>
      </c>
      <c r="G148" s="153">
        <v>108</v>
      </c>
      <c r="H148" s="153">
        <v>47</v>
      </c>
      <c r="I148" s="87">
        <f t="shared" si="5"/>
        <v>0.5648148148148149</v>
      </c>
      <c r="K148" s="47"/>
      <c r="L148" s="47"/>
      <c r="N148" s="47"/>
      <c r="O148" s="47"/>
    </row>
    <row r="149" spans="1:15" ht="12.75">
      <c r="A149" s="21" t="s">
        <v>496</v>
      </c>
      <c r="B149" s="153">
        <v>35</v>
      </c>
      <c r="C149" s="153">
        <v>9</v>
      </c>
      <c r="D149" s="87">
        <f t="shared" si="4"/>
        <v>0.7428571428571429</v>
      </c>
      <c r="F149" s="21" t="s">
        <v>497</v>
      </c>
      <c r="G149" s="153">
        <v>100</v>
      </c>
      <c r="H149" s="153">
        <v>50</v>
      </c>
      <c r="I149" s="87">
        <f t="shared" si="5"/>
        <v>0.5</v>
      </c>
      <c r="K149" s="47"/>
      <c r="L149" s="47"/>
      <c r="N149" s="47"/>
      <c r="O149" s="47"/>
    </row>
    <row r="150" spans="1:15" ht="12.75">
      <c r="A150" s="21" t="s">
        <v>498</v>
      </c>
      <c r="B150" s="153">
        <v>116</v>
      </c>
      <c r="C150" s="153">
        <v>28</v>
      </c>
      <c r="D150" s="87">
        <f t="shared" si="4"/>
        <v>0.7586206896551724</v>
      </c>
      <c r="F150" s="21" t="s">
        <v>499</v>
      </c>
      <c r="G150" s="153">
        <v>62</v>
      </c>
      <c r="H150" s="153">
        <v>26</v>
      </c>
      <c r="I150" s="87">
        <f t="shared" si="5"/>
        <v>0.5806451612903225</v>
      </c>
      <c r="K150" s="47"/>
      <c r="L150" s="47"/>
      <c r="N150" s="47"/>
      <c r="O150" s="47"/>
    </row>
    <row r="151" spans="1:15" ht="12.75">
      <c r="A151" s="21" t="s">
        <v>500</v>
      </c>
      <c r="B151" s="153">
        <v>46</v>
      </c>
      <c r="C151" s="153">
        <v>15</v>
      </c>
      <c r="D151" s="87">
        <f t="shared" si="4"/>
        <v>0.6739130434782609</v>
      </c>
      <c r="F151" s="21" t="s">
        <v>501</v>
      </c>
      <c r="G151" s="153">
        <v>61</v>
      </c>
      <c r="H151" s="153">
        <v>20</v>
      </c>
      <c r="I151" s="87">
        <f t="shared" si="5"/>
        <v>0.6721311475409837</v>
      </c>
      <c r="K151" s="47"/>
      <c r="L151" s="47"/>
      <c r="N151" s="47"/>
      <c r="O151" s="47"/>
    </row>
    <row r="152" spans="1:15" ht="12.75">
      <c r="A152" s="21" t="s">
        <v>502</v>
      </c>
      <c r="B152" s="153">
        <v>57</v>
      </c>
      <c r="C152" s="153">
        <v>26</v>
      </c>
      <c r="D152" s="87">
        <f t="shared" si="4"/>
        <v>0.543859649122807</v>
      </c>
      <c r="F152" s="21" t="s">
        <v>503</v>
      </c>
      <c r="G152" s="153">
        <v>169</v>
      </c>
      <c r="H152" s="153">
        <v>98</v>
      </c>
      <c r="I152" s="87">
        <f t="shared" si="5"/>
        <v>0.4201183431952663</v>
      </c>
      <c r="K152" s="47"/>
      <c r="L152" s="47"/>
      <c r="N152" s="47"/>
      <c r="O152" s="47"/>
    </row>
    <row r="153" spans="1:15" ht="12.75">
      <c r="A153" s="21" t="s">
        <v>504</v>
      </c>
      <c r="B153" s="153">
        <v>63</v>
      </c>
      <c r="C153" s="153">
        <v>13</v>
      </c>
      <c r="D153" s="87">
        <f t="shared" si="4"/>
        <v>0.7936507936507937</v>
      </c>
      <c r="F153" s="95" t="s">
        <v>987</v>
      </c>
      <c r="G153" s="175">
        <v>982</v>
      </c>
      <c r="H153" s="175">
        <v>472</v>
      </c>
      <c r="I153" s="96">
        <f t="shared" si="5"/>
        <v>0.5193482688391038</v>
      </c>
      <c r="K153" s="47"/>
      <c r="L153" s="47"/>
      <c r="N153" s="47"/>
      <c r="O153" s="47"/>
    </row>
    <row r="154" spans="1:15" ht="12.75">
      <c r="A154" s="21" t="s">
        <v>505</v>
      </c>
      <c r="B154" s="153">
        <v>77</v>
      </c>
      <c r="C154" s="153">
        <v>36</v>
      </c>
      <c r="D154" s="87">
        <f t="shared" si="4"/>
        <v>0.5324675324675325</v>
      </c>
      <c r="F154" s="97" t="s">
        <v>1145</v>
      </c>
      <c r="G154" s="177">
        <v>5568</v>
      </c>
      <c r="H154" s="177">
        <v>2224</v>
      </c>
      <c r="I154" s="98">
        <f t="shared" si="5"/>
        <v>0.6005747126436782</v>
      </c>
      <c r="K154" s="47"/>
      <c r="L154" s="47"/>
      <c r="N154" s="47"/>
      <c r="O154" s="47"/>
    </row>
    <row r="155" spans="1:12" ht="12.75">
      <c r="A155" s="21" t="s">
        <v>1367</v>
      </c>
      <c r="B155" s="153">
        <v>83</v>
      </c>
      <c r="C155" s="153">
        <v>26</v>
      </c>
      <c r="D155" s="87">
        <f t="shared" si="4"/>
        <v>0.6867469879518072</v>
      </c>
      <c r="I155" s="24" t="s">
        <v>611</v>
      </c>
      <c r="K155" s="47"/>
      <c r="L155" s="47"/>
    </row>
    <row r="156" spans="1:12" ht="12.75">
      <c r="A156" s="21" t="s">
        <v>1368</v>
      </c>
      <c r="B156" s="153">
        <v>42</v>
      </c>
      <c r="C156" s="153">
        <v>12</v>
      </c>
      <c r="D156" s="87">
        <f t="shared" si="4"/>
        <v>0.7142857142857143</v>
      </c>
      <c r="K156" s="47"/>
      <c r="L156" s="47"/>
    </row>
    <row r="157" spans="1:12" ht="12.75">
      <c r="A157" s="21" t="s">
        <v>1369</v>
      </c>
      <c r="B157" s="153">
        <v>32</v>
      </c>
      <c r="C157" s="153">
        <v>8</v>
      </c>
      <c r="D157" s="87">
        <f t="shared" si="4"/>
        <v>0.75</v>
      </c>
      <c r="F157" s="56"/>
      <c r="K157" s="47"/>
      <c r="L157" s="47"/>
    </row>
    <row r="158" spans="1:12" ht="12.75">
      <c r="A158" s="21" t="s">
        <v>1370</v>
      </c>
      <c r="B158" s="153">
        <v>47</v>
      </c>
      <c r="C158" s="153">
        <v>16</v>
      </c>
      <c r="D158" s="87">
        <f t="shared" si="4"/>
        <v>0.6595744680851063</v>
      </c>
      <c r="F158" s="70"/>
      <c r="K158" s="47"/>
      <c r="L158" s="47"/>
    </row>
    <row r="159" spans="1:12" ht="12.75">
      <c r="A159" s="21" t="s">
        <v>1371</v>
      </c>
      <c r="B159" s="153">
        <v>131</v>
      </c>
      <c r="C159" s="153">
        <v>24</v>
      </c>
      <c r="D159" s="87">
        <f t="shared" si="4"/>
        <v>0.816793893129771</v>
      </c>
      <c r="F159" s="70"/>
      <c r="K159" s="47"/>
      <c r="L159" s="47"/>
    </row>
    <row r="160" spans="1:12" ht="12.75">
      <c r="A160" s="95" t="s">
        <v>985</v>
      </c>
      <c r="B160" s="175">
        <v>729</v>
      </c>
      <c r="C160" s="175">
        <v>213</v>
      </c>
      <c r="D160" s="96">
        <f t="shared" si="4"/>
        <v>0.7078189300411523</v>
      </c>
      <c r="F160" s="70"/>
      <c r="K160" s="47"/>
      <c r="L160" s="47"/>
    </row>
    <row r="166" ht="12.75">
      <c r="I166" s="49" t="s">
        <v>598</v>
      </c>
    </row>
    <row r="167" spans="1:9" ht="12.75">
      <c r="A167" s="91" t="s">
        <v>597</v>
      </c>
      <c r="B167" s="41"/>
      <c r="C167" s="41"/>
      <c r="D167" s="41"/>
      <c r="E167" s="41"/>
      <c r="F167" s="41"/>
      <c r="G167" s="41"/>
      <c r="H167" s="41"/>
      <c r="I167" s="92"/>
    </row>
    <row r="168" spans="1:15" ht="33.75">
      <c r="A168" s="93" t="s">
        <v>436</v>
      </c>
      <c r="B168" s="94" t="s">
        <v>512</v>
      </c>
      <c r="C168" s="99" t="s">
        <v>199</v>
      </c>
      <c r="D168" s="94" t="s">
        <v>473</v>
      </c>
      <c r="F168" s="93" t="s">
        <v>436</v>
      </c>
      <c r="G168" s="94" t="s">
        <v>512</v>
      </c>
      <c r="H168" s="99" t="s">
        <v>199</v>
      </c>
      <c r="I168" s="94" t="s">
        <v>473</v>
      </c>
      <c r="K168" s="108"/>
      <c r="L168" s="108"/>
      <c r="N168" s="108"/>
      <c r="O168" s="108"/>
    </row>
    <row r="169" spans="1:15" ht="12.75">
      <c r="A169" s="21" t="s">
        <v>437</v>
      </c>
      <c r="B169" s="153">
        <v>1</v>
      </c>
      <c r="C169" s="153">
        <v>0</v>
      </c>
      <c r="D169" s="87">
        <f>1-C169/B169</f>
        <v>1</v>
      </c>
      <c r="F169" s="21" t="s">
        <v>438</v>
      </c>
      <c r="G169" s="153">
        <v>49</v>
      </c>
      <c r="H169" s="153">
        <v>34</v>
      </c>
      <c r="I169" s="87">
        <f>1-H169/G169</f>
        <v>0.30612244897959184</v>
      </c>
      <c r="K169" s="47"/>
      <c r="L169" s="47"/>
      <c r="N169" s="47"/>
      <c r="O169" s="47"/>
    </row>
    <row r="170" spans="1:15" ht="12.75">
      <c r="A170" s="21" t="s">
        <v>439</v>
      </c>
      <c r="B170" s="153">
        <v>14</v>
      </c>
      <c r="C170" s="153">
        <v>7</v>
      </c>
      <c r="D170" s="87">
        <f aca="true" t="shared" si="6" ref="D170:D176">1-C170/B170</f>
        <v>0.5</v>
      </c>
      <c r="F170" s="21" t="s">
        <v>440</v>
      </c>
      <c r="G170" s="153">
        <v>17</v>
      </c>
      <c r="H170" s="153">
        <v>16</v>
      </c>
      <c r="I170" s="87">
        <f aca="true" t="shared" si="7" ref="I170:I209">1-H170/G170</f>
        <v>0.05882352941176472</v>
      </c>
      <c r="K170" s="47"/>
      <c r="L170" s="47"/>
      <c r="N170" s="47"/>
      <c r="O170" s="47"/>
    </row>
    <row r="171" spans="1:15" ht="12.75">
      <c r="A171" s="21" t="s">
        <v>441</v>
      </c>
      <c r="B171" s="153">
        <v>7</v>
      </c>
      <c r="C171" s="153">
        <v>5</v>
      </c>
      <c r="D171" s="87">
        <f t="shared" si="6"/>
        <v>0.2857142857142857</v>
      </c>
      <c r="F171" s="21" t="s">
        <v>442</v>
      </c>
      <c r="G171" s="153">
        <v>42</v>
      </c>
      <c r="H171" s="153">
        <v>21</v>
      </c>
      <c r="I171" s="87">
        <f t="shared" si="7"/>
        <v>0.5</v>
      </c>
      <c r="K171" s="47"/>
      <c r="L171" s="47"/>
      <c r="N171" s="47"/>
      <c r="O171" s="47"/>
    </row>
    <row r="172" spans="1:15" ht="12.75">
      <c r="A172" s="21" t="s">
        <v>443</v>
      </c>
      <c r="B172" s="153">
        <v>18</v>
      </c>
      <c r="C172" s="153">
        <v>7</v>
      </c>
      <c r="D172" s="87">
        <f t="shared" si="6"/>
        <v>0.6111111111111112</v>
      </c>
      <c r="F172" s="21" t="s">
        <v>444</v>
      </c>
      <c r="G172" s="153">
        <v>40</v>
      </c>
      <c r="H172" s="153">
        <v>27</v>
      </c>
      <c r="I172" s="87">
        <f t="shared" si="7"/>
        <v>0.32499999999999996</v>
      </c>
      <c r="K172" s="47"/>
      <c r="L172" s="47"/>
      <c r="N172" s="47"/>
      <c r="O172" s="47"/>
    </row>
    <row r="173" spans="1:15" ht="12.75">
      <c r="A173" s="21" t="s">
        <v>445</v>
      </c>
      <c r="B173" s="153">
        <v>32</v>
      </c>
      <c r="C173" s="153">
        <v>18</v>
      </c>
      <c r="D173" s="87">
        <f t="shared" si="6"/>
        <v>0.4375</v>
      </c>
      <c r="F173" s="21" t="s">
        <v>446</v>
      </c>
      <c r="G173" s="153">
        <v>19</v>
      </c>
      <c r="H173" s="153">
        <v>10</v>
      </c>
      <c r="I173" s="87">
        <f t="shared" si="7"/>
        <v>0.4736842105263158</v>
      </c>
      <c r="K173" s="47"/>
      <c r="L173" s="47"/>
      <c r="N173" s="47"/>
      <c r="O173" s="47"/>
    </row>
    <row r="174" spans="1:15" ht="12.75">
      <c r="A174" s="21" t="s">
        <v>447</v>
      </c>
      <c r="B174" s="153">
        <v>38</v>
      </c>
      <c r="C174" s="153">
        <v>8</v>
      </c>
      <c r="D174" s="87">
        <f t="shared" si="6"/>
        <v>0.7894736842105263</v>
      </c>
      <c r="F174" s="21" t="s">
        <v>448</v>
      </c>
      <c r="G174" s="153">
        <v>93</v>
      </c>
      <c r="H174" s="153">
        <v>79</v>
      </c>
      <c r="I174" s="87">
        <f t="shared" si="7"/>
        <v>0.15053763440860213</v>
      </c>
      <c r="K174" s="47"/>
      <c r="L174" s="47"/>
      <c r="N174" s="47"/>
      <c r="O174" s="47"/>
    </row>
    <row r="175" spans="1:15" ht="12.75">
      <c r="A175" s="21" t="s">
        <v>449</v>
      </c>
      <c r="B175" s="153">
        <v>33</v>
      </c>
      <c r="C175" s="153">
        <v>14</v>
      </c>
      <c r="D175" s="87">
        <f t="shared" si="6"/>
        <v>0.5757575757575757</v>
      </c>
      <c r="F175" s="21" t="s">
        <v>450</v>
      </c>
      <c r="G175" s="153">
        <v>29</v>
      </c>
      <c r="H175" s="153">
        <v>16</v>
      </c>
      <c r="I175" s="87">
        <f t="shared" si="7"/>
        <v>0.4482758620689655</v>
      </c>
      <c r="K175" s="47"/>
      <c r="L175" s="47"/>
      <c r="N175" s="47"/>
      <c r="O175" s="47"/>
    </row>
    <row r="176" spans="1:15" ht="12.75">
      <c r="A176" s="21" t="s">
        <v>330</v>
      </c>
      <c r="B176" s="153">
        <v>26</v>
      </c>
      <c r="C176" s="153">
        <v>12</v>
      </c>
      <c r="D176" s="87">
        <f t="shared" si="6"/>
        <v>0.5384615384615384</v>
      </c>
      <c r="F176" s="21" t="s">
        <v>331</v>
      </c>
      <c r="G176" s="153">
        <v>73</v>
      </c>
      <c r="H176" s="153">
        <v>66</v>
      </c>
      <c r="I176" s="87">
        <f t="shared" si="7"/>
        <v>0.09589041095890416</v>
      </c>
      <c r="K176" s="47"/>
      <c r="L176" s="47"/>
      <c r="N176" s="47"/>
      <c r="O176" s="47"/>
    </row>
    <row r="177" spans="1:15" ht="12.75">
      <c r="A177" s="95" t="s">
        <v>965</v>
      </c>
      <c r="B177" s="175">
        <v>169</v>
      </c>
      <c r="C177" s="175">
        <v>71</v>
      </c>
      <c r="D177" s="96">
        <f>1-C177/B177</f>
        <v>0.5798816568047338</v>
      </c>
      <c r="F177" s="21" t="s">
        <v>332</v>
      </c>
      <c r="G177" s="153">
        <v>115</v>
      </c>
      <c r="H177" s="153">
        <v>99</v>
      </c>
      <c r="I177" s="87">
        <f t="shared" si="7"/>
        <v>0.13913043478260867</v>
      </c>
      <c r="K177" s="47"/>
      <c r="L177" s="47"/>
      <c r="N177" s="47"/>
      <c r="O177" s="47"/>
    </row>
    <row r="178" spans="1:15" ht="12.75">
      <c r="A178" s="21" t="s">
        <v>333</v>
      </c>
      <c r="B178" s="153">
        <v>89</v>
      </c>
      <c r="C178" s="153">
        <v>47</v>
      </c>
      <c r="D178" s="87">
        <f aca="true" t="shared" si="8" ref="D178:D184">1-C178/B178</f>
        <v>0.4719101123595506</v>
      </c>
      <c r="F178" s="21" t="s">
        <v>334</v>
      </c>
      <c r="G178" s="153">
        <v>92</v>
      </c>
      <c r="H178" s="153">
        <v>72</v>
      </c>
      <c r="I178" s="87">
        <f t="shared" si="7"/>
        <v>0.21739130434782605</v>
      </c>
      <c r="K178" s="47"/>
      <c r="L178" s="47"/>
      <c r="N178" s="47"/>
      <c r="O178" s="47"/>
    </row>
    <row r="179" spans="1:15" ht="12.75">
      <c r="A179" s="21" t="s">
        <v>335</v>
      </c>
      <c r="B179" s="153">
        <v>55</v>
      </c>
      <c r="C179" s="153">
        <v>23</v>
      </c>
      <c r="D179" s="87">
        <f t="shared" si="8"/>
        <v>0.5818181818181818</v>
      </c>
      <c r="F179" s="21" t="s">
        <v>336</v>
      </c>
      <c r="G179" s="153">
        <v>43</v>
      </c>
      <c r="H179" s="153">
        <v>27</v>
      </c>
      <c r="I179" s="87">
        <f t="shared" si="7"/>
        <v>0.37209302325581395</v>
      </c>
      <c r="K179" s="47"/>
      <c r="L179" s="47"/>
      <c r="N179" s="47"/>
      <c r="O179" s="47"/>
    </row>
    <row r="180" spans="1:15" ht="12.75">
      <c r="A180" s="21" t="s">
        <v>337</v>
      </c>
      <c r="B180" s="153">
        <v>55</v>
      </c>
      <c r="C180" s="153">
        <v>26</v>
      </c>
      <c r="D180" s="87">
        <f t="shared" si="8"/>
        <v>0.5272727272727273</v>
      </c>
      <c r="F180" s="21" t="s">
        <v>338</v>
      </c>
      <c r="G180" s="153">
        <v>31</v>
      </c>
      <c r="H180" s="153">
        <v>27</v>
      </c>
      <c r="I180" s="87">
        <f t="shared" si="7"/>
        <v>0.12903225806451613</v>
      </c>
      <c r="K180" s="47"/>
      <c r="L180" s="47"/>
      <c r="N180" s="47"/>
      <c r="O180" s="47"/>
    </row>
    <row r="181" spans="1:15" ht="12.75">
      <c r="A181" s="21" t="s">
        <v>339</v>
      </c>
      <c r="B181" s="153">
        <v>60</v>
      </c>
      <c r="C181" s="153">
        <v>23</v>
      </c>
      <c r="D181" s="87">
        <f t="shared" si="8"/>
        <v>0.6166666666666667</v>
      </c>
      <c r="F181" s="21" t="s">
        <v>340</v>
      </c>
      <c r="G181" s="153">
        <v>57</v>
      </c>
      <c r="H181" s="153">
        <v>41</v>
      </c>
      <c r="I181" s="87">
        <f t="shared" si="7"/>
        <v>0.2807017543859649</v>
      </c>
      <c r="K181" s="47"/>
      <c r="L181" s="47"/>
      <c r="N181" s="47"/>
      <c r="O181" s="47"/>
    </row>
    <row r="182" spans="1:15" ht="12.75">
      <c r="A182" s="21" t="s">
        <v>341</v>
      </c>
      <c r="B182" s="153">
        <v>81</v>
      </c>
      <c r="C182" s="153">
        <v>31</v>
      </c>
      <c r="D182" s="87">
        <f t="shared" si="8"/>
        <v>0.617283950617284</v>
      </c>
      <c r="F182" s="95" t="s">
        <v>287</v>
      </c>
      <c r="G182" s="175">
        <v>700</v>
      </c>
      <c r="H182" s="175">
        <v>535</v>
      </c>
      <c r="I182" s="96">
        <f t="shared" si="7"/>
        <v>0.23571428571428577</v>
      </c>
      <c r="K182" s="47"/>
      <c r="L182" s="47"/>
      <c r="N182" s="47"/>
      <c r="O182" s="47"/>
    </row>
    <row r="183" spans="1:15" ht="12.75">
      <c r="A183" s="21" t="s">
        <v>342</v>
      </c>
      <c r="B183" s="153">
        <v>34</v>
      </c>
      <c r="C183" s="153">
        <v>14</v>
      </c>
      <c r="D183" s="87">
        <f t="shared" si="8"/>
        <v>0.5882352941176471</v>
      </c>
      <c r="F183" s="21" t="s">
        <v>343</v>
      </c>
      <c r="G183" s="153">
        <v>64</v>
      </c>
      <c r="H183" s="153">
        <v>47</v>
      </c>
      <c r="I183" s="87">
        <f t="shared" si="7"/>
        <v>0.265625</v>
      </c>
      <c r="K183" s="47"/>
      <c r="L183" s="47"/>
      <c r="N183" s="47"/>
      <c r="O183" s="47"/>
    </row>
    <row r="184" spans="1:15" ht="12.75">
      <c r="A184" s="21" t="s">
        <v>344</v>
      </c>
      <c r="B184" s="153">
        <v>99</v>
      </c>
      <c r="C184" s="153">
        <v>44</v>
      </c>
      <c r="D184" s="87">
        <f t="shared" si="8"/>
        <v>0.5555555555555556</v>
      </c>
      <c r="F184" s="21" t="s">
        <v>345</v>
      </c>
      <c r="G184" s="153">
        <v>74</v>
      </c>
      <c r="H184" s="153">
        <v>41</v>
      </c>
      <c r="I184" s="87">
        <f t="shared" si="7"/>
        <v>0.44594594594594594</v>
      </c>
      <c r="K184" s="47"/>
      <c r="L184" s="47"/>
      <c r="N184" s="47"/>
      <c r="O184" s="47"/>
    </row>
    <row r="185" spans="1:15" ht="12.75">
      <c r="A185" s="95" t="s">
        <v>966</v>
      </c>
      <c r="B185" s="175">
        <v>473</v>
      </c>
      <c r="C185" s="175">
        <v>208</v>
      </c>
      <c r="D185" s="96">
        <f>1-C185/B185</f>
        <v>0.5602536997885835</v>
      </c>
      <c r="F185" s="21" t="s">
        <v>346</v>
      </c>
      <c r="G185" s="153">
        <v>94</v>
      </c>
      <c r="H185" s="153">
        <v>69</v>
      </c>
      <c r="I185" s="87">
        <f t="shared" si="7"/>
        <v>0.26595744680851063</v>
      </c>
      <c r="K185" s="47"/>
      <c r="L185" s="47"/>
      <c r="N185" s="47"/>
      <c r="O185" s="47"/>
    </row>
    <row r="186" spans="1:15" ht="12.75">
      <c r="A186" s="21" t="s">
        <v>347</v>
      </c>
      <c r="B186" s="153">
        <v>58</v>
      </c>
      <c r="C186" s="153">
        <v>22</v>
      </c>
      <c r="D186" s="87">
        <f aca="true" t="shared" si="9" ref="D186:D215">1-C186/B186</f>
        <v>0.6206896551724138</v>
      </c>
      <c r="F186" s="21" t="s">
        <v>348</v>
      </c>
      <c r="G186" s="153">
        <v>16</v>
      </c>
      <c r="H186" s="153">
        <v>12</v>
      </c>
      <c r="I186" s="87">
        <f t="shared" si="7"/>
        <v>0.25</v>
      </c>
      <c r="K186" s="47"/>
      <c r="L186" s="47"/>
      <c r="N186" s="47"/>
      <c r="O186" s="47"/>
    </row>
    <row r="187" spans="1:15" ht="12.75">
      <c r="A187" s="21" t="s">
        <v>349</v>
      </c>
      <c r="B187" s="153">
        <v>41</v>
      </c>
      <c r="C187" s="153">
        <v>24</v>
      </c>
      <c r="D187" s="87">
        <f t="shared" si="9"/>
        <v>0.41463414634146345</v>
      </c>
      <c r="F187" s="21" t="s">
        <v>350</v>
      </c>
      <c r="G187" s="153">
        <v>11</v>
      </c>
      <c r="H187" s="153">
        <v>7</v>
      </c>
      <c r="I187" s="87">
        <f t="shared" si="7"/>
        <v>0.36363636363636365</v>
      </c>
      <c r="K187" s="47"/>
      <c r="L187" s="47"/>
      <c r="N187" s="47"/>
      <c r="O187" s="47"/>
    </row>
    <row r="188" spans="1:15" ht="12.75">
      <c r="A188" s="21" t="s">
        <v>351</v>
      </c>
      <c r="B188" s="153">
        <v>13</v>
      </c>
      <c r="C188" s="153">
        <v>2</v>
      </c>
      <c r="D188" s="87">
        <f t="shared" si="9"/>
        <v>0.8461538461538461</v>
      </c>
      <c r="F188" s="21" t="s">
        <v>352</v>
      </c>
      <c r="G188" s="153">
        <v>88</v>
      </c>
      <c r="H188" s="153">
        <v>52</v>
      </c>
      <c r="I188" s="87">
        <f t="shared" si="7"/>
        <v>0.40909090909090906</v>
      </c>
      <c r="K188" s="47"/>
      <c r="L188" s="47"/>
      <c r="N188" s="47"/>
      <c r="O188" s="47"/>
    </row>
    <row r="189" spans="1:15" ht="12.75">
      <c r="A189" s="21" t="s">
        <v>353</v>
      </c>
      <c r="B189" s="153">
        <v>40</v>
      </c>
      <c r="C189" s="153">
        <v>15</v>
      </c>
      <c r="D189" s="87">
        <f t="shared" si="9"/>
        <v>0.625</v>
      </c>
      <c r="F189" s="21" t="s">
        <v>354</v>
      </c>
      <c r="G189" s="153">
        <v>234</v>
      </c>
      <c r="H189" s="153">
        <v>158</v>
      </c>
      <c r="I189" s="87">
        <f t="shared" si="7"/>
        <v>0.32478632478632474</v>
      </c>
      <c r="K189" s="47"/>
      <c r="L189" s="47"/>
      <c r="N189" s="47"/>
      <c r="O189" s="47"/>
    </row>
    <row r="190" spans="1:15" ht="12.75">
      <c r="A190" s="21" t="s">
        <v>355</v>
      </c>
      <c r="B190" s="153">
        <v>86</v>
      </c>
      <c r="C190" s="153">
        <v>37</v>
      </c>
      <c r="D190" s="87">
        <f t="shared" si="9"/>
        <v>0.5697674418604651</v>
      </c>
      <c r="F190" s="21" t="s">
        <v>356</v>
      </c>
      <c r="G190" s="153">
        <v>59</v>
      </c>
      <c r="H190" s="153">
        <v>32</v>
      </c>
      <c r="I190" s="87">
        <f t="shared" si="7"/>
        <v>0.4576271186440678</v>
      </c>
      <c r="K190" s="47"/>
      <c r="L190" s="47"/>
      <c r="N190" s="47"/>
      <c r="O190" s="47"/>
    </row>
    <row r="191" spans="1:15" ht="12.75">
      <c r="A191" s="21" t="s">
        <v>357</v>
      </c>
      <c r="B191" s="153">
        <v>57</v>
      </c>
      <c r="C191" s="153">
        <v>27</v>
      </c>
      <c r="D191" s="87">
        <f t="shared" si="9"/>
        <v>0.5263157894736843</v>
      </c>
      <c r="F191" s="21" t="s">
        <v>358</v>
      </c>
      <c r="G191" s="153">
        <v>48</v>
      </c>
      <c r="H191" s="153">
        <v>36</v>
      </c>
      <c r="I191" s="87">
        <f t="shared" si="7"/>
        <v>0.25</v>
      </c>
      <c r="K191" s="47"/>
      <c r="L191" s="47"/>
      <c r="N191" s="47"/>
      <c r="O191" s="47"/>
    </row>
    <row r="192" spans="1:15" ht="12.75">
      <c r="A192" s="21" t="s">
        <v>359</v>
      </c>
      <c r="B192" s="153">
        <v>177</v>
      </c>
      <c r="C192" s="153">
        <v>79</v>
      </c>
      <c r="D192" s="87">
        <f t="shared" si="9"/>
        <v>0.5536723163841808</v>
      </c>
      <c r="F192" s="21" t="s">
        <v>360</v>
      </c>
      <c r="G192" s="153">
        <v>38</v>
      </c>
      <c r="H192" s="153">
        <v>42</v>
      </c>
      <c r="I192" s="87">
        <f t="shared" si="7"/>
        <v>-0.10526315789473695</v>
      </c>
      <c r="K192" s="47"/>
      <c r="L192" s="47"/>
      <c r="N192" s="47"/>
      <c r="O192" s="47"/>
    </row>
    <row r="193" spans="1:15" ht="12.75">
      <c r="A193" s="21" t="s">
        <v>361</v>
      </c>
      <c r="B193" s="153">
        <v>30</v>
      </c>
      <c r="C193" s="153">
        <v>6</v>
      </c>
      <c r="D193" s="87">
        <f t="shared" si="9"/>
        <v>0.8</v>
      </c>
      <c r="F193" s="21" t="s">
        <v>362</v>
      </c>
      <c r="G193" s="153">
        <v>15</v>
      </c>
      <c r="H193" s="153">
        <v>11</v>
      </c>
      <c r="I193" s="87">
        <f t="shared" si="7"/>
        <v>0.2666666666666667</v>
      </c>
      <c r="K193" s="47"/>
      <c r="L193" s="47"/>
      <c r="N193" s="47"/>
      <c r="O193" s="47"/>
    </row>
    <row r="194" spans="1:15" ht="12.75">
      <c r="A194" s="21" t="s">
        <v>363</v>
      </c>
      <c r="B194" s="153">
        <v>39</v>
      </c>
      <c r="C194" s="153">
        <v>14</v>
      </c>
      <c r="D194" s="87">
        <f t="shared" si="9"/>
        <v>0.641025641025641</v>
      </c>
      <c r="F194" s="21" t="s">
        <v>364</v>
      </c>
      <c r="G194" s="153">
        <v>26</v>
      </c>
      <c r="H194" s="153">
        <v>21</v>
      </c>
      <c r="I194" s="87">
        <f t="shared" si="7"/>
        <v>0.1923076923076923</v>
      </c>
      <c r="K194" s="47"/>
      <c r="L194" s="47"/>
      <c r="N194" s="47"/>
      <c r="O194" s="47"/>
    </row>
    <row r="195" spans="1:15" ht="12.75">
      <c r="A195" s="95" t="s">
        <v>967</v>
      </c>
      <c r="B195" s="175">
        <v>541</v>
      </c>
      <c r="C195" s="175">
        <v>226</v>
      </c>
      <c r="D195" s="96">
        <f t="shared" si="9"/>
        <v>0.5822550831792976</v>
      </c>
      <c r="F195" s="21" t="s">
        <v>365</v>
      </c>
      <c r="G195" s="153">
        <v>130</v>
      </c>
      <c r="H195" s="153">
        <v>81</v>
      </c>
      <c r="I195" s="87">
        <f t="shared" si="7"/>
        <v>0.3769230769230769</v>
      </c>
      <c r="K195" s="47"/>
      <c r="L195" s="47"/>
      <c r="N195" s="47"/>
      <c r="O195" s="47"/>
    </row>
    <row r="196" spans="1:15" ht="12.75">
      <c r="A196" s="21" t="s">
        <v>366</v>
      </c>
      <c r="B196" s="153">
        <v>67</v>
      </c>
      <c r="C196" s="153">
        <v>41</v>
      </c>
      <c r="D196" s="87">
        <f t="shared" si="9"/>
        <v>0.3880597014925373</v>
      </c>
      <c r="F196" s="95" t="s">
        <v>986</v>
      </c>
      <c r="G196" s="175">
        <v>897</v>
      </c>
      <c r="H196" s="175">
        <v>609</v>
      </c>
      <c r="I196" s="96">
        <f t="shared" si="7"/>
        <v>0.3210702341137124</v>
      </c>
      <c r="K196" s="47"/>
      <c r="L196" s="47"/>
      <c r="N196" s="47"/>
      <c r="O196" s="47"/>
    </row>
    <row r="197" spans="1:15" ht="12.75">
      <c r="A197" s="21" t="s">
        <v>367</v>
      </c>
      <c r="B197" s="153">
        <v>140</v>
      </c>
      <c r="C197" s="153">
        <v>98</v>
      </c>
      <c r="D197" s="87">
        <f t="shared" si="9"/>
        <v>0.30000000000000004</v>
      </c>
      <c r="F197" s="21" t="s">
        <v>368</v>
      </c>
      <c r="G197" s="153">
        <v>48</v>
      </c>
      <c r="H197" s="153">
        <v>34</v>
      </c>
      <c r="I197" s="87">
        <f t="shared" si="7"/>
        <v>0.29166666666666663</v>
      </c>
      <c r="K197" s="47"/>
      <c r="L197" s="47"/>
      <c r="N197" s="47"/>
      <c r="O197" s="47"/>
    </row>
    <row r="198" spans="1:15" ht="12.75">
      <c r="A198" s="21" t="s">
        <v>369</v>
      </c>
      <c r="B198" s="153">
        <v>125</v>
      </c>
      <c r="C198" s="153">
        <v>41</v>
      </c>
      <c r="D198" s="87">
        <f t="shared" si="9"/>
        <v>0.6719999999999999</v>
      </c>
      <c r="F198" s="21" t="s">
        <v>370</v>
      </c>
      <c r="G198" s="153">
        <v>28</v>
      </c>
      <c r="H198" s="153">
        <v>22</v>
      </c>
      <c r="I198" s="87">
        <f t="shared" si="7"/>
        <v>0.2142857142857143</v>
      </c>
      <c r="K198" s="47"/>
      <c r="L198" s="47"/>
      <c r="N198" s="47"/>
      <c r="O198" s="47"/>
    </row>
    <row r="199" spans="1:15" ht="12.75">
      <c r="A199" s="21" t="s">
        <v>371</v>
      </c>
      <c r="B199" s="153">
        <v>107</v>
      </c>
      <c r="C199" s="153">
        <v>50</v>
      </c>
      <c r="D199" s="87">
        <f t="shared" si="9"/>
        <v>0.5327102803738317</v>
      </c>
      <c r="F199" s="21" t="s">
        <v>372</v>
      </c>
      <c r="G199" s="153">
        <v>53</v>
      </c>
      <c r="H199" s="153">
        <v>29</v>
      </c>
      <c r="I199" s="87">
        <f t="shared" si="7"/>
        <v>0.4528301886792453</v>
      </c>
      <c r="K199" s="47"/>
      <c r="L199" s="47"/>
      <c r="N199" s="47"/>
      <c r="O199" s="47"/>
    </row>
    <row r="200" spans="1:15" ht="12.75">
      <c r="A200" s="21" t="s">
        <v>373</v>
      </c>
      <c r="B200" s="153">
        <v>39</v>
      </c>
      <c r="C200" s="153">
        <v>20</v>
      </c>
      <c r="D200" s="87">
        <f t="shared" si="9"/>
        <v>0.4871794871794872</v>
      </c>
      <c r="F200" s="21" t="s">
        <v>374</v>
      </c>
      <c r="G200" s="153">
        <v>13</v>
      </c>
      <c r="H200" s="153">
        <v>9</v>
      </c>
      <c r="I200" s="87">
        <f t="shared" si="7"/>
        <v>0.3076923076923077</v>
      </c>
      <c r="K200" s="47"/>
      <c r="L200" s="47"/>
      <c r="N200" s="47"/>
      <c r="O200" s="47"/>
    </row>
    <row r="201" spans="1:15" ht="12.75">
      <c r="A201" s="21" t="s">
        <v>375</v>
      </c>
      <c r="B201" s="153">
        <v>96</v>
      </c>
      <c r="C201" s="153">
        <v>37</v>
      </c>
      <c r="D201" s="87">
        <f t="shared" si="9"/>
        <v>0.6145833333333333</v>
      </c>
      <c r="F201" s="21" t="s">
        <v>376</v>
      </c>
      <c r="G201" s="153">
        <v>21</v>
      </c>
      <c r="H201" s="153">
        <v>20</v>
      </c>
      <c r="I201" s="87">
        <f t="shared" si="7"/>
        <v>0.04761904761904767</v>
      </c>
      <c r="K201" s="47"/>
      <c r="L201" s="47"/>
      <c r="N201" s="47"/>
      <c r="O201" s="47"/>
    </row>
    <row r="202" spans="1:15" ht="12.75">
      <c r="A202" s="21" t="s">
        <v>377</v>
      </c>
      <c r="B202" s="153">
        <v>46</v>
      </c>
      <c r="C202" s="153">
        <v>29</v>
      </c>
      <c r="D202" s="87">
        <f t="shared" si="9"/>
        <v>0.3695652173913043</v>
      </c>
      <c r="F202" s="21" t="s">
        <v>378</v>
      </c>
      <c r="G202" s="153">
        <v>113</v>
      </c>
      <c r="H202" s="153">
        <v>94</v>
      </c>
      <c r="I202" s="87">
        <f t="shared" si="7"/>
        <v>0.16814159292035402</v>
      </c>
      <c r="K202" s="47"/>
      <c r="L202" s="47"/>
      <c r="N202" s="47"/>
      <c r="O202" s="47"/>
    </row>
    <row r="203" spans="1:15" ht="12.75">
      <c r="A203" s="95" t="s">
        <v>984</v>
      </c>
      <c r="B203" s="175">
        <v>620</v>
      </c>
      <c r="C203" s="175">
        <v>316</v>
      </c>
      <c r="D203" s="96">
        <f t="shared" si="9"/>
        <v>0.4903225806451613</v>
      </c>
      <c r="F203" s="21" t="s">
        <v>379</v>
      </c>
      <c r="G203" s="153">
        <v>96</v>
      </c>
      <c r="H203" s="153">
        <v>75</v>
      </c>
      <c r="I203" s="87">
        <f t="shared" si="7"/>
        <v>0.21875</v>
      </c>
      <c r="K203" s="47"/>
      <c r="L203" s="47"/>
      <c r="N203" s="47"/>
      <c r="O203" s="47"/>
    </row>
    <row r="204" spans="1:15" ht="12.75">
      <c r="A204" s="21" t="s">
        <v>496</v>
      </c>
      <c r="B204" s="153">
        <v>30</v>
      </c>
      <c r="C204" s="153">
        <v>10</v>
      </c>
      <c r="D204" s="87">
        <f t="shared" si="9"/>
        <v>0.6666666666666667</v>
      </c>
      <c r="F204" s="21" t="s">
        <v>497</v>
      </c>
      <c r="G204" s="153">
        <v>128</v>
      </c>
      <c r="H204" s="153">
        <v>94</v>
      </c>
      <c r="I204" s="87">
        <f t="shared" si="7"/>
        <v>0.265625</v>
      </c>
      <c r="K204" s="47"/>
      <c r="L204" s="47"/>
      <c r="N204" s="47"/>
      <c r="O204" s="47"/>
    </row>
    <row r="205" spans="1:15" ht="12.75">
      <c r="A205" s="21" t="s">
        <v>498</v>
      </c>
      <c r="B205" s="153">
        <v>101</v>
      </c>
      <c r="C205" s="153">
        <v>30</v>
      </c>
      <c r="D205" s="87">
        <f t="shared" si="9"/>
        <v>0.7029702970297029</v>
      </c>
      <c r="F205" s="21" t="s">
        <v>499</v>
      </c>
      <c r="G205" s="153">
        <v>28</v>
      </c>
      <c r="H205" s="153">
        <v>21</v>
      </c>
      <c r="I205" s="87">
        <f t="shared" si="7"/>
        <v>0.25</v>
      </c>
      <c r="K205" s="47"/>
      <c r="L205" s="47"/>
      <c r="N205" s="47"/>
      <c r="O205" s="47"/>
    </row>
    <row r="206" spans="1:15" ht="12.75">
      <c r="A206" s="21" t="s">
        <v>500</v>
      </c>
      <c r="B206" s="153">
        <v>31</v>
      </c>
      <c r="C206" s="153">
        <v>12</v>
      </c>
      <c r="D206" s="87">
        <f t="shared" si="9"/>
        <v>0.6129032258064516</v>
      </c>
      <c r="F206" s="21" t="s">
        <v>501</v>
      </c>
      <c r="G206" s="153">
        <v>76</v>
      </c>
      <c r="H206" s="153">
        <v>43</v>
      </c>
      <c r="I206" s="87">
        <f t="shared" si="7"/>
        <v>0.4342105263157895</v>
      </c>
      <c r="K206" s="47"/>
      <c r="L206" s="47"/>
      <c r="N206" s="47"/>
      <c r="O206" s="47"/>
    </row>
    <row r="207" spans="1:15" ht="12.75">
      <c r="A207" s="21" t="s">
        <v>502</v>
      </c>
      <c r="B207" s="153">
        <v>36</v>
      </c>
      <c r="C207" s="153">
        <v>17</v>
      </c>
      <c r="D207" s="87">
        <f t="shared" si="9"/>
        <v>0.5277777777777778</v>
      </c>
      <c r="F207" s="21" t="s">
        <v>503</v>
      </c>
      <c r="G207" s="153">
        <v>168</v>
      </c>
      <c r="H207" s="153">
        <v>132</v>
      </c>
      <c r="I207" s="87">
        <f t="shared" si="7"/>
        <v>0.2142857142857143</v>
      </c>
      <c r="K207" s="47"/>
      <c r="L207" s="47"/>
      <c r="N207" s="47"/>
      <c r="O207" s="47"/>
    </row>
    <row r="208" spans="1:15" ht="12.75">
      <c r="A208" s="21" t="s">
        <v>504</v>
      </c>
      <c r="B208" s="153">
        <v>64</v>
      </c>
      <c r="C208" s="153">
        <v>35</v>
      </c>
      <c r="D208" s="87">
        <f t="shared" si="9"/>
        <v>0.453125</v>
      </c>
      <c r="F208" s="95" t="s">
        <v>987</v>
      </c>
      <c r="G208" s="175">
        <v>772</v>
      </c>
      <c r="H208" s="175">
        <v>573</v>
      </c>
      <c r="I208" s="96">
        <f t="shared" si="7"/>
        <v>0.25777202072538863</v>
      </c>
      <c r="K208" s="47"/>
      <c r="L208" s="47"/>
      <c r="N208" s="47"/>
      <c r="O208" s="47"/>
    </row>
    <row r="209" spans="1:15" ht="12.75">
      <c r="A209" s="21" t="s">
        <v>505</v>
      </c>
      <c r="B209" s="153">
        <v>78</v>
      </c>
      <c r="C209" s="153">
        <v>46</v>
      </c>
      <c r="D209" s="87">
        <f t="shared" si="9"/>
        <v>0.41025641025641024</v>
      </c>
      <c r="F209" s="97" t="s">
        <v>1145</v>
      </c>
      <c r="G209" s="177">
        <v>4787</v>
      </c>
      <c r="H209" s="177">
        <v>2824</v>
      </c>
      <c r="I209" s="98">
        <f t="shared" si="7"/>
        <v>0.41006893670357214</v>
      </c>
      <c r="K209" s="47"/>
      <c r="L209" s="47"/>
      <c r="N209" s="47"/>
      <c r="O209" s="47"/>
    </row>
    <row r="210" spans="1:12" ht="12.75">
      <c r="A210" s="21" t="s">
        <v>1367</v>
      </c>
      <c r="B210" s="153">
        <v>64</v>
      </c>
      <c r="C210" s="153">
        <v>30</v>
      </c>
      <c r="D210" s="87">
        <f t="shared" si="9"/>
        <v>0.53125</v>
      </c>
      <c r="I210" s="24" t="s">
        <v>611</v>
      </c>
      <c r="K210" s="47"/>
      <c r="L210" s="47"/>
    </row>
    <row r="211" spans="1:12" ht="12.75">
      <c r="A211" s="21" t="s">
        <v>1368</v>
      </c>
      <c r="B211" s="153">
        <v>55</v>
      </c>
      <c r="C211" s="153">
        <v>27</v>
      </c>
      <c r="D211" s="87">
        <f t="shared" si="9"/>
        <v>0.509090909090909</v>
      </c>
      <c r="K211" s="47"/>
      <c r="L211" s="47"/>
    </row>
    <row r="212" spans="1:12" ht="12.75">
      <c r="A212" s="21" t="s">
        <v>1369</v>
      </c>
      <c r="B212" s="153">
        <v>23</v>
      </c>
      <c r="C212" s="153">
        <v>14</v>
      </c>
      <c r="D212" s="87">
        <f t="shared" si="9"/>
        <v>0.3913043478260869</v>
      </c>
      <c r="F212" s="56"/>
      <c r="K212" s="47"/>
      <c r="L212" s="47"/>
    </row>
    <row r="213" spans="1:12" ht="12.75">
      <c r="A213" s="21" t="s">
        <v>1370</v>
      </c>
      <c r="B213" s="153">
        <v>42</v>
      </c>
      <c r="C213" s="153">
        <v>33</v>
      </c>
      <c r="D213" s="87">
        <f t="shared" si="9"/>
        <v>0.2142857142857143</v>
      </c>
      <c r="F213" s="70"/>
      <c r="K213" s="47"/>
      <c r="L213" s="47"/>
    </row>
    <row r="214" spans="1:12" ht="12.75">
      <c r="A214" s="21" t="s">
        <v>1371</v>
      </c>
      <c r="B214" s="153">
        <v>91</v>
      </c>
      <c r="C214" s="153">
        <v>32</v>
      </c>
      <c r="D214" s="87">
        <f t="shared" si="9"/>
        <v>0.6483516483516483</v>
      </c>
      <c r="F214" s="70"/>
      <c r="K214" s="47"/>
      <c r="L214" s="47"/>
    </row>
    <row r="215" spans="1:12" ht="12.75">
      <c r="A215" s="95" t="s">
        <v>985</v>
      </c>
      <c r="B215" s="175">
        <v>615</v>
      </c>
      <c r="C215" s="175">
        <v>286</v>
      </c>
      <c r="D215" s="96">
        <f t="shared" si="9"/>
        <v>0.5349593495934959</v>
      </c>
      <c r="F215" s="70"/>
      <c r="K215" s="47"/>
      <c r="L215" s="47"/>
    </row>
    <row r="217" ht="12.75">
      <c r="B217" s="248" t="s">
        <v>1136</v>
      </c>
    </row>
    <row r="218" spans="1:8" ht="12.75">
      <c r="A218" s="34" t="s">
        <v>1142</v>
      </c>
      <c r="C218" s="18"/>
      <c r="D218" s="18"/>
      <c r="E218" s="18"/>
      <c r="F218" s="18"/>
      <c r="G218" s="18"/>
      <c r="H218" s="18"/>
    </row>
    <row r="219" spans="1:9" ht="12.75">
      <c r="A219" s="251" t="s">
        <v>1143</v>
      </c>
      <c r="C219" s="18"/>
      <c r="D219" s="18"/>
      <c r="E219" s="18"/>
      <c r="F219" s="18"/>
      <c r="G219" s="18"/>
      <c r="H219" s="18"/>
      <c r="I219" s="249"/>
    </row>
    <row r="220" spans="1:9" ht="12.75">
      <c r="A220" s="251" t="s">
        <v>1144</v>
      </c>
      <c r="B220" s="18"/>
      <c r="C220" s="18"/>
      <c r="D220" s="18"/>
      <c r="E220" s="18"/>
      <c r="F220" s="18"/>
      <c r="G220" s="18"/>
      <c r="H220" s="18"/>
      <c r="I220" s="18"/>
    </row>
    <row r="221" spans="1:2" ht="33.75">
      <c r="A221" s="250" t="s">
        <v>436</v>
      </c>
      <c r="B221" s="20" t="s">
        <v>512</v>
      </c>
    </row>
    <row r="222" spans="1:2" ht="12.75">
      <c r="A222" s="125" t="s">
        <v>1137</v>
      </c>
      <c r="B222" s="185">
        <v>9</v>
      </c>
    </row>
    <row r="223" spans="1:2" ht="12.75">
      <c r="A223" s="125" t="s">
        <v>1138</v>
      </c>
      <c r="B223" s="185">
        <v>24</v>
      </c>
    </row>
    <row r="224" spans="1:2" ht="12.75">
      <c r="A224" s="125" t="s">
        <v>1139</v>
      </c>
      <c r="B224" s="185">
        <v>16</v>
      </c>
    </row>
    <row r="225" spans="1:2" ht="12.75">
      <c r="A225" s="247" t="s">
        <v>965</v>
      </c>
      <c r="B225" s="229">
        <v>49</v>
      </c>
    </row>
    <row r="226" spans="1:2" ht="12.75">
      <c r="A226" s="125" t="s">
        <v>337</v>
      </c>
      <c r="B226" s="185">
        <v>16</v>
      </c>
    </row>
    <row r="227" spans="1:2" ht="12.75">
      <c r="A227" s="125" t="s">
        <v>344</v>
      </c>
      <c r="B227" s="185">
        <v>17</v>
      </c>
    </row>
    <row r="228" spans="1:2" ht="12.75">
      <c r="A228" s="247" t="s">
        <v>966</v>
      </c>
      <c r="B228" s="229">
        <v>33</v>
      </c>
    </row>
    <row r="229" spans="1:2" ht="12.75">
      <c r="A229" s="125" t="s">
        <v>349</v>
      </c>
      <c r="B229" s="185">
        <v>18</v>
      </c>
    </row>
    <row r="230" spans="1:2" ht="12.75">
      <c r="A230" s="125" t="s">
        <v>359</v>
      </c>
      <c r="B230" s="185">
        <v>5</v>
      </c>
    </row>
    <row r="231" spans="1:2" ht="12.75">
      <c r="A231" s="247" t="s">
        <v>967</v>
      </c>
      <c r="B231" s="229">
        <v>23</v>
      </c>
    </row>
    <row r="232" spans="1:2" ht="12.75">
      <c r="A232" s="125" t="s">
        <v>367</v>
      </c>
      <c r="B232" s="185">
        <v>14</v>
      </c>
    </row>
    <row r="233" spans="1:2" ht="12.75">
      <c r="A233" s="125" t="s">
        <v>369</v>
      </c>
      <c r="B233" s="185">
        <v>54</v>
      </c>
    </row>
    <row r="234" spans="1:2" ht="12.75">
      <c r="A234" s="125" t="s">
        <v>377</v>
      </c>
      <c r="B234" s="185">
        <v>2</v>
      </c>
    </row>
    <row r="235" spans="1:2" ht="12.75">
      <c r="A235" s="125" t="s">
        <v>984</v>
      </c>
      <c r="B235" s="185">
        <v>70</v>
      </c>
    </row>
    <row r="236" spans="1:2" ht="12.75">
      <c r="A236" s="125" t="s">
        <v>502</v>
      </c>
      <c r="B236" s="185">
        <v>17</v>
      </c>
    </row>
    <row r="237" spans="1:2" ht="12.75">
      <c r="A237" s="125" t="s">
        <v>504</v>
      </c>
      <c r="B237" s="185">
        <v>16</v>
      </c>
    </row>
    <row r="238" spans="1:2" ht="12.75">
      <c r="A238" s="125" t="s">
        <v>505</v>
      </c>
      <c r="B238" s="185">
        <v>2</v>
      </c>
    </row>
    <row r="239" spans="1:2" ht="12.75">
      <c r="A239" s="125" t="s">
        <v>1368</v>
      </c>
      <c r="B239" s="185">
        <v>4</v>
      </c>
    </row>
    <row r="240" spans="1:2" ht="12.75">
      <c r="A240" s="125" t="s">
        <v>1371</v>
      </c>
      <c r="B240" s="185">
        <v>2</v>
      </c>
    </row>
    <row r="241" spans="1:2" ht="12.75">
      <c r="A241" s="247" t="s">
        <v>985</v>
      </c>
      <c r="B241" s="229">
        <v>41</v>
      </c>
    </row>
    <row r="242" spans="1:2" ht="12.75">
      <c r="A242" s="125" t="s">
        <v>438</v>
      </c>
      <c r="B242" s="185">
        <v>21</v>
      </c>
    </row>
    <row r="243" spans="1:2" ht="12.75">
      <c r="A243" s="125" t="s">
        <v>442</v>
      </c>
      <c r="B243" s="185">
        <v>6</v>
      </c>
    </row>
    <row r="244" spans="1:2" ht="12.75">
      <c r="A244" s="125" t="s">
        <v>448</v>
      </c>
      <c r="B244" s="185">
        <v>13</v>
      </c>
    </row>
    <row r="245" spans="1:2" ht="12.75">
      <c r="A245" s="125" t="s">
        <v>331</v>
      </c>
      <c r="B245" s="185">
        <v>23</v>
      </c>
    </row>
    <row r="246" spans="1:2" ht="12.75">
      <c r="A246" s="125" t="s">
        <v>334</v>
      </c>
      <c r="B246" s="185">
        <v>1</v>
      </c>
    </row>
    <row r="247" spans="1:2" ht="12.75">
      <c r="A247" s="125" t="s">
        <v>338</v>
      </c>
      <c r="B247" s="185">
        <v>1</v>
      </c>
    </row>
    <row r="248" spans="1:2" ht="12.75">
      <c r="A248" s="125" t="s">
        <v>340</v>
      </c>
      <c r="B248" s="185">
        <v>11</v>
      </c>
    </row>
    <row r="249" spans="1:2" ht="12.75">
      <c r="A249" s="247" t="s">
        <v>287</v>
      </c>
      <c r="B249" s="229">
        <v>76</v>
      </c>
    </row>
    <row r="250" spans="1:2" ht="12.75">
      <c r="A250" s="125" t="s">
        <v>345</v>
      </c>
      <c r="B250" s="185">
        <v>1</v>
      </c>
    </row>
    <row r="251" spans="1:2" ht="12.75">
      <c r="A251" s="125" t="s">
        <v>348</v>
      </c>
      <c r="B251" s="185">
        <v>15</v>
      </c>
    </row>
    <row r="252" spans="1:2" ht="12.75">
      <c r="A252" s="125" t="s">
        <v>352</v>
      </c>
      <c r="B252" s="185">
        <v>15</v>
      </c>
    </row>
    <row r="253" spans="1:2" ht="12.75">
      <c r="A253" s="125" t="s">
        <v>354</v>
      </c>
      <c r="B253" s="185">
        <v>39</v>
      </c>
    </row>
    <row r="254" spans="1:2" ht="12.75">
      <c r="A254" s="125" t="s">
        <v>358</v>
      </c>
      <c r="B254" s="185">
        <v>14</v>
      </c>
    </row>
    <row r="255" spans="1:2" ht="12.75">
      <c r="A255" s="125" t="s">
        <v>360</v>
      </c>
      <c r="B255" s="185">
        <v>9</v>
      </c>
    </row>
    <row r="256" spans="1:2" ht="12.75">
      <c r="A256" s="247" t="s">
        <v>986</v>
      </c>
      <c r="B256" s="229">
        <v>93</v>
      </c>
    </row>
    <row r="257" spans="1:2" ht="12.75">
      <c r="A257" s="125" t="s">
        <v>368</v>
      </c>
      <c r="B257" s="185">
        <v>15</v>
      </c>
    </row>
    <row r="258" spans="1:2" ht="12.75">
      <c r="A258" s="125" t="s">
        <v>1140</v>
      </c>
      <c r="B258" s="185">
        <v>1</v>
      </c>
    </row>
    <row r="259" spans="1:2" ht="12.75">
      <c r="A259" s="125" t="s">
        <v>1141</v>
      </c>
      <c r="B259" s="185">
        <v>36</v>
      </c>
    </row>
    <row r="260" spans="1:2" ht="12.75">
      <c r="A260" s="125" t="s">
        <v>379</v>
      </c>
      <c r="B260" s="185">
        <v>31</v>
      </c>
    </row>
    <row r="261" spans="1:2" ht="12.75">
      <c r="A261" s="125" t="s">
        <v>497</v>
      </c>
      <c r="B261" s="185">
        <v>11</v>
      </c>
    </row>
    <row r="262" spans="1:2" ht="12.75">
      <c r="A262" s="125" t="s">
        <v>503</v>
      </c>
      <c r="B262" s="185">
        <v>20</v>
      </c>
    </row>
    <row r="263" spans="1:2" ht="12.75">
      <c r="A263" s="247" t="s">
        <v>987</v>
      </c>
      <c r="B263" s="229">
        <v>114</v>
      </c>
    </row>
    <row r="264" spans="1:2" ht="12.75">
      <c r="A264" s="97" t="s">
        <v>1145</v>
      </c>
      <c r="B264" s="252">
        <v>499</v>
      </c>
    </row>
    <row r="265" ht="12.75">
      <c r="B265" s="24" t="s">
        <v>611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93"/>
  <sheetViews>
    <sheetView showGridLines="0" workbookViewId="0" topLeftCell="A1">
      <selection activeCell="B88" sqref="B88"/>
    </sheetView>
  </sheetViews>
  <sheetFormatPr defaultColWidth="9.00390625" defaultRowHeight="12.75"/>
  <cols>
    <col min="1" max="1" width="8.75390625" style="0" customWidth="1"/>
    <col min="2" max="2" width="63.875" style="0" customWidth="1"/>
    <col min="3" max="3" width="10.625" style="0" customWidth="1"/>
  </cols>
  <sheetData>
    <row r="1" ht="12.75">
      <c r="C1" s="254" t="s">
        <v>751</v>
      </c>
    </row>
    <row r="2" spans="1:3" ht="12.75">
      <c r="A2" s="34" t="s">
        <v>754</v>
      </c>
      <c r="C2" s="253"/>
    </row>
    <row r="3" spans="1:3" ht="12.75">
      <c r="A3" s="251" t="s">
        <v>111</v>
      </c>
      <c r="C3" s="255" t="s">
        <v>755</v>
      </c>
    </row>
    <row r="4" spans="1:3" ht="28.5" customHeight="1">
      <c r="A4" s="256" t="s">
        <v>232</v>
      </c>
      <c r="B4" s="257" t="s">
        <v>752</v>
      </c>
      <c r="C4" s="20" t="s">
        <v>393</v>
      </c>
    </row>
    <row r="5" spans="1:3" ht="12.75">
      <c r="A5" s="266">
        <v>24</v>
      </c>
      <c r="B5" s="229" t="s">
        <v>612</v>
      </c>
      <c r="C5" s="229">
        <v>7</v>
      </c>
    </row>
    <row r="6" spans="1:3" ht="12.75">
      <c r="A6" s="138" t="s">
        <v>613</v>
      </c>
      <c r="B6" s="185" t="s">
        <v>614</v>
      </c>
      <c r="C6" s="185">
        <v>3</v>
      </c>
    </row>
    <row r="7" spans="1:3" ht="12.75">
      <c r="A7" s="138" t="s">
        <v>615</v>
      </c>
      <c r="B7" s="185" t="s">
        <v>616</v>
      </c>
      <c r="C7" s="185">
        <v>1</v>
      </c>
    </row>
    <row r="8" spans="1:3" ht="12.75">
      <c r="A8" s="138" t="s">
        <v>617</v>
      </c>
      <c r="B8" s="185" t="s">
        <v>618</v>
      </c>
      <c r="C8" s="185">
        <v>2</v>
      </c>
    </row>
    <row r="9" spans="1:6" ht="12.75">
      <c r="A9" s="138" t="s">
        <v>619</v>
      </c>
      <c r="B9" s="185" t="s">
        <v>620</v>
      </c>
      <c r="C9" s="185">
        <v>1</v>
      </c>
      <c r="F9" s="18"/>
    </row>
    <row r="10" spans="1:3" ht="12.75">
      <c r="A10" s="266">
        <v>26</v>
      </c>
      <c r="B10" s="229" t="s">
        <v>621</v>
      </c>
      <c r="C10" s="229">
        <v>2</v>
      </c>
    </row>
    <row r="11" spans="1:3" ht="12.75">
      <c r="A11" s="138" t="s">
        <v>622</v>
      </c>
      <c r="B11" s="185" t="s">
        <v>623</v>
      </c>
      <c r="C11" s="185">
        <v>1</v>
      </c>
    </row>
    <row r="12" spans="1:3" ht="12.75">
      <c r="A12" s="138" t="s">
        <v>624</v>
      </c>
      <c r="B12" s="185" t="s">
        <v>625</v>
      </c>
      <c r="C12" s="185">
        <v>1</v>
      </c>
    </row>
    <row r="13" spans="1:3" ht="12.75">
      <c r="A13" s="266">
        <v>29</v>
      </c>
      <c r="B13" s="229" t="s">
        <v>269</v>
      </c>
      <c r="C13" s="229">
        <v>35</v>
      </c>
    </row>
    <row r="14" spans="1:3" ht="12.75">
      <c r="A14" s="138" t="s">
        <v>626</v>
      </c>
      <c r="B14" s="185" t="s">
        <v>627</v>
      </c>
      <c r="C14" s="185">
        <v>1</v>
      </c>
    </row>
    <row r="15" spans="1:3" ht="12.75">
      <c r="A15" s="138" t="s">
        <v>628</v>
      </c>
      <c r="B15" s="185" t="s">
        <v>629</v>
      </c>
      <c r="C15" s="185">
        <v>12</v>
      </c>
    </row>
    <row r="16" spans="1:3" ht="12.75">
      <c r="A16" s="138" t="s">
        <v>630</v>
      </c>
      <c r="B16" s="185" t="s">
        <v>631</v>
      </c>
      <c r="C16" s="185">
        <v>22</v>
      </c>
    </row>
    <row r="17" spans="1:3" ht="12.75">
      <c r="A17" s="266">
        <v>31</v>
      </c>
      <c r="B17" s="229" t="s">
        <v>270</v>
      </c>
      <c r="C17" s="229">
        <v>49</v>
      </c>
    </row>
    <row r="18" spans="1:3" ht="12.75">
      <c r="A18" s="138" t="s">
        <v>632</v>
      </c>
      <c r="B18" s="185" t="s">
        <v>633</v>
      </c>
      <c r="C18" s="185">
        <v>4</v>
      </c>
    </row>
    <row r="19" spans="1:3" ht="12.75">
      <c r="A19" s="138" t="s">
        <v>634</v>
      </c>
      <c r="B19" s="185" t="s">
        <v>635</v>
      </c>
      <c r="C19" s="185">
        <v>4</v>
      </c>
    </row>
    <row r="20" spans="1:3" ht="12.75">
      <c r="A20" s="138" t="s">
        <v>636</v>
      </c>
      <c r="B20" s="185" t="s">
        <v>637</v>
      </c>
      <c r="C20" s="185">
        <v>23</v>
      </c>
    </row>
    <row r="21" spans="1:3" ht="12.75">
      <c r="A21" s="138" t="s">
        <v>638</v>
      </c>
      <c r="B21" s="185" t="s">
        <v>639</v>
      </c>
      <c r="C21" s="185">
        <v>4</v>
      </c>
    </row>
    <row r="22" spans="1:3" ht="12.75">
      <c r="A22" s="138" t="s">
        <v>640</v>
      </c>
      <c r="B22" s="185" t="s">
        <v>641</v>
      </c>
      <c r="C22" s="185">
        <v>1</v>
      </c>
    </row>
    <row r="23" spans="1:3" ht="12.75">
      <c r="A23" s="138" t="s">
        <v>642</v>
      </c>
      <c r="B23" s="185" t="s">
        <v>643</v>
      </c>
      <c r="C23" s="185">
        <v>2</v>
      </c>
    </row>
    <row r="24" spans="1:3" ht="12.75">
      <c r="A24" s="138" t="s">
        <v>644</v>
      </c>
      <c r="B24" s="185" t="s">
        <v>645</v>
      </c>
      <c r="C24" s="185">
        <v>1</v>
      </c>
    </row>
    <row r="25" spans="1:3" ht="12.75">
      <c r="A25" s="138" t="s">
        <v>646</v>
      </c>
      <c r="B25" s="185" t="s">
        <v>647</v>
      </c>
      <c r="C25" s="185">
        <v>10</v>
      </c>
    </row>
    <row r="26" spans="1:3" ht="12.75">
      <c r="A26" s="266">
        <v>32</v>
      </c>
      <c r="B26" s="229" t="s">
        <v>648</v>
      </c>
      <c r="C26" s="229">
        <v>15</v>
      </c>
    </row>
    <row r="27" spans="1:3" ht="12.75">
      <c r="A27" s="138" t="s">
        <v>649</v>
      </c>
      <c r="B27" s="185" t="s">
        <v>650</v>
      </c>
      <c r="C27" s="185">
        <v>1</v>
      </c>
    </row>
    <row r="28" spans="1:3" ht="12.75">
      <c r="A28" s="138" t="s">
        <v>651</v>
      </c>
      <c r="B28" s="185" t="s">
        <v>652</v>
      </c>
      <c r="C28" s="185">
        <v>1</v>
      </c>
    </row>
    <row r="29" spans="1:3" ht="12.75">
      <c r="A29" s="138" t="s">
        <v>653</v>
      </c>
      <c r="B29" s="185" t="s">
        <v>654</v>
      </c>
      <c r="C29" s="185">
        <v>4</v>
      </c>
    </row>
    <row r="30" spans="1:3" ht="12.75">
      <c r="A30" s="138" t="s">
        <v>655</v>
      </c>
      <c r="B30" s="185" t="s">
        <v>656</v>
      </c>
      <c r="C30" s="185">
        <v>7</v>
      </c>
    </row>
    <row r="31" spans="1:3" ht="12.75">
      <c r="A31" s="138" t="s">
        <v>657</v>
      </c>
      <c r="B31" s="185" t="s">
        <v>658</v>
      </c>
      <c r="C31" s="185">
        <v>2</v>
      </c>
    </row>
    <row r="32" spans="1:3" ht="12.75">
      <c r="A32" s="266">
        <v>33</v>
      </c>
      <c r="B32" s="229" t="s">
        <v>659</v>
      </c>
      <c r="C32" s="229">
        <v>18</v>
      </c>
    </row>
    <row r="33" spans="1:3" ht="12.75">
      <c r="A33" s="138" t="s">
        <v>660</v>
      </c>
      <c r="B33" s="185" t="s">
        <v>661</v>
      </c>
      <c r="C33" s="185">
        <v>2</v>
      </c>
    </row>
    <row r="34" spans="1:3" ht="12.75">
      <c r="A34" s="138" t="s">
        <v>662</v>
      </c>
      <c r="B34" s="185" t="s">
        <v>663</v>
      </c>
      <c r="C34" s="185">
        <v>1</v>
      </c>
    </row>
    <row r="35" spans="1:3" ht="12.75">
      <c r="A35" s="138" t="s">
        <v>664</v>
      </c>
      <c r="B35" s="185" t="s">
        <v>665</v>
      </c>
      <c r="C35" s="185">
        <v>1</v>
      </c>
    </row>
    <row r="36" spans="1:3" ht="12.75">
      <c r="A36" s="138" t="s">
        <v>666</v>
      </c>
      <c r="B36" s="185" t="s">
        <v>667</v>
      </c>
      <c r="C36" s="185">
        <v>2</v>
      </c>
    </row>
    <row r="37" spans="1:3" ht="12.75">
      <c r="A37" s="138" t="s">
        <v>668</v>
      </c>
      <c r="B37" s="185" t="s">
        <v>669</v>
      </c>
      <c r="C37" s="185">
        <v>5</v>
      </c>
    </row>
    <row r="38" spans="1:3" ht="12.75">
      <c r="A38" s="138" t="s">
        <v>670</v>
      </c>
      <c r="B38" s="185" t="s">
        <v>671</v>
      </c>
      <c r="C38" s="185">
        <v>2</v>
      </c>
    </row>
    <row r="39" spans="1:3" ht="12.75">
      <c r="A39" s="138" t="s">
        <v>672</v>
      </c>
      <c r="B39" s="185" t="s">
        <v>673</v>
      </c>
      <c r="C39" s="185">
        <v>2</v>
      </c>
    </row>
    <row r="40" spans="1:3" ht="12.75">
      <c r="A40" s="138" t="s">
        <v>674</v>
      </c>
      <c r="B40" s="185" t="s">
        <v>675</v>
      </c>
      <c r="C40" s="185">
        <v>3</v>
      </c>
    </row>
    <row r="41" spans="1:3" ht="12.75">
      <c r="A41" s="266">
        <v>36</v>
      </c>
      <c r="B41" s="229" t="s">
        <v>274</v>
      </c>
      <c r="C41" s="229">
        <v>98</v>
      </c>
    </row>
    <row r="42" spans="1:3" ht="12.75">
      <c r="A42" s="138" t="s">
        <v>676</v>
      </c>
      <c r="B42" s="185" t="s">
        <v>677</v>
      </c>
      <c r="C42" s="185">
        <v>2</v>
      </c>
    </row>
    <row r="43" spans="1:3" ht="12.75">
      <c r="A43" s="138" t="s">
        <v>678</v>
      </c>
      <c r="B43" s="185" t="s">
        <v>679</v>
      </c>
      <c r="C43" s="185">
        <v>3</v>
      </c>
    </row>
    <row r="44" spans="1:3" ht="12.75">
      <c r="A44" s="138" t="s">
        <v>680</v>
      </c>
      <c r="B44" s="185" t="s">
        <v>681</v>
      </c>
      <c r="C44" s="185">
        <v>43</v>
      </c>
    </row>
    <row r="45" spans="1:3" ht="12.75">
      <c r="A45" s="138" t="s">
        <v>682</v>
      </c>
      <c r="B45" s="185" t="s">
        <v>683</v>
      </c>
      <c r="C45" s="185">
        <v>10</v>
      </c>
    </row>
    <row r="46" spans="1:3" ht="12.75">
      <c r="A46" s="138" t="s">
        <v>684</v>
      </c>
      <c r="B46" s="185" t="s">
        <v>685</v>
      </c>
      <c r="C46" s="185">
        <v>2</v>
      </c>
    </row>
    <row r="47" spans="1:3" ht="12.75">
      <c r="A47" s="138" t="s">
        <v>686</v>
      </c>
      <c r="B47" s="185" t="s">
        <v>687</v>
      </c>
      <c r="C47" s="185">
        <v>37</v>
      </c>
    </row>
    <row r="48" spans="1:3" ht="12.75">
      <c r="A48" s="138" t="s">
        <v>688</v>
      </c>
      <c r="B48" s="185" t="s">
        <v>689</v>
      </c>
      <c r="C48" s="185">
        <v>1</v>
      </c>
    </row>
    <row r="49" ht="12.75">
      <c r="A49" s="108"/>
    </row>
    <row r="50" ht="12.75">
      <c r="A50" s="108"/>
    </row>
    <row r="51" ht="12.75">
      <c r="A51" s="108"/>
    </row>
    <row r="52" ht="12.75">
      <c r="A52" s="108"/>
    </row>
    <row r="53" ht="12.75">
      <c r="A53" s="108"/>
    </row>
    <row r="54" ht="12.75">
      <c r="A54" s="108"/>
    </row>
    <row r="55" ht="12.75">
      <c r="A55" s="108"/>
    </row>
    <row r="56" ht="12.75">
      <c r="C56" s="254" t="s">
        <v>751</v>
      </c>
    </row>
    <row r="57" ht="12.75">
      <c r="C57" s="255" t="s">
        <v>1332</v>
      </c>
    </row>
    <row r="58" ht="12.75">
      <c r="A58" s="34" t="s">
        <v>754</v>
      </c>
    </row>
    <row r="59" spans="1:3" ht="12.75">
      <c r="A59" s="251" t="s">
        <v>111</v>
      </c>
      <c r="C59" s="255" t="s">
        <v>755</v>
      </c>
    </row>
    <row r="60" spans="1:3" ht="22.5">
      <c r="A60" s="256" t="s">
        <v>232</v>
      </c>
      <c r="B60" s="257" t="s">
        <v>233</v>
      </c>
      <c r="C60" s="20" t="s">
        <v>393</v>
      </c>
    </row>
    <row r="61" spans="1:3" ht="12.75">
      <c r="A61" s="266">
        <v>45</v>
      </c>
      <c r="B61" s="229" t="s">
        <v>690</v>
      </c>
      <c r="C61" s="229">
        <v>71</v>
      </c>
    </row>
    <row r="62" spans="1:3" ht="12.75">
      <c r="A62" s="138" t="s">
        <v>691</v>
      </c>
      <c r="B62" s="185" t="s">
        <v>692</v>
      </c>
      <c r="C62" s="185">
        <v>2</v>
      </c>
    </row>
    <row r="63" spans="1:3" ht="12.75">
      <c r="A63" s="138" t="s">
        <v>693</v>
      </c>
      <c r="B63" s="185" t="s">
        <v>694</v>
      </c>
      <c r="C63" s="185">
        <v>1</v>
      </c>
    </row>
    <row r="64" spans="1:3" ht="12.75">
      <c r="A64" s="138" t="s">
        <v>695</v>
      </c>
      <c r="B64" s="185" t="s">
        <v>696</v>
      </c>
      <c r="C64" s="185">
        <v>3</v>
      </c>
    </row>
    <row r="65" spans="1:3" ht="12.75">
      <c r="A65" s="138" t="s">
        <v>697</v>
      </c>
      <c r="B65" s="185" t="s">
        <v>698</v>
      </c>
      <c r="C65" s="185">
        <v>3</v>
      </c>
    </row>
    <row r="66" spans="1:3" ht="12.75">
      <c r="A66" s="138" t="s">
        <v>699</v>
      </c>
      <c r="B66" s="185" t="s">
        <v>700</v>
      </c>
      <c r="C66" s="185">
        <v>25</v>
      </c>
    </row>
    <row r="67" spans="1:3" ht="12.75">
      <c r="A67" s="138" t="s">
        <v>701</v>
      </c>
      <c r="B67" s="185" t="s">
        <v>702</v>
      </c>
      <c r="C67" s="185">
        <v>2</v>
      </c>
    </row>
    <row r="68" spans="1:3" ht="12.75">
      <c r="A68" s="138" t="s">
        <v>703</v>
      </c>
      <c r="B68" s="185" t="s">
        <v>704</v>
      </c>
      <c r="C68" s="185">
        <v>12</v>
      </c>
    </row>
    <row r="69" spans="1:3" ht="12.75">
      <c r="A69" s="138" t="s">
        <v>705</v>
      </c>
      <c r="B69" s="185" t="s">
        <v>706</v>
      </c>
      <c r="C69" s="185">
        <v>20</v>
      </c>
    </row>
    <row r="70" spans="1:3" ht="12.75">
      <c r="A70" s="138" t="s">
        <v>707</v>
      </c>
      <c r="B70" s="185" t="s">
        <v>708</v>
      </c>
      <c r="C70" s="185">
        <v>3</v>
      </c>
    </row>
    <row r="71" spans="1:3" ht="12.75">
      <c r="A71" s="266">
        <v>55</v>
      </c>
      <c r="B71" s="229" t="s">
        <v>709</v>
      </c>
      <c r="C71" s="229">
        <v>32</v>
      </c>
    </row>
    <row r="72" spans="1:3" ht="12.75">
      <c r="A72" s="138" t="s">
        <v>710</v>
      </c>
      <c r="B72" s="185" t="s">
        <v>711</v>
      </c>
      <c r="C72" s="185">
        <v>1</v>
      </c>
    </row>
    <row r="73" spans="1:3" ht="12.75">
      <c r="A73" s="138" t="s">
        <v>712</v>
      </c>
      <c r="B73" s="185" t="s">
        <v>713</v>
      </c>
      <c r="C73" s="185">
        <v>13</v>
      </c>
    </row>
    <row r="74" spans="1:3" ht="12.75">
      <c r="A74" s="138" t="s">
        <v>714</v>
      </c>
      <c r="B74" s="185" t="s">
        <v>715</v>
      </c>
      <c r="C74" s="185">
        <v>18</v>
      </c>
    </row>
    <row r="75" spans="1:3" ht="12.75">
      <c r="A75" s="266" t="s">
        <v>716</v>
      </c>
      <c r="B75" s="229" t="s">
        <v>717</v>
      </c>
      <c r="C75" s="185">
        <v>174</v>
      </c>
    </row>
    <row r="76" spans="1:3" ht="12.75">
      <c r="A76" s="138" t="s">
        <v>718</v>
      </c>
      <c r="B76" s="185" t="s">
        <v>719</v>
      </c>
      <c r="C76" s="185">
        <v>9</v>
      </c>
    </row>
    <row r="77" spans="1:3" ht="12.75">
      <c r="A77" s="138" t="s">
        <v>720</v>
      </c>
      <c r="B77" s="185" t="s">
        <v>721</v>
      </c>
      <c r="C77" s="185">
        <v>2</v>
      </c>
    </row>
    <row r="78" spans="1:3" ht="12.75">
      <c r="A78" s="138" t="s">
        <v>722</v>
      </c>
      <c r="B78" s="185" t="s">
        <v>723</v>
      </c>
      <c r="C78" s="185">
        <v>2</v>
      </c>
    </row>
    <row r="79" spans="1:3" ht="12.75">
      <c r="A79" s="138" t="s">
        <v>724</v>
      </c>
      <c r="B79" s="185" t="s">
        <v>725</v>
      </c>
      <c r="C79" s="185">
        <v>7</v>
      </c>
    </row>
    <row r="80" spans="1:3" ht="12.75">
      <c r="A80" s="138" t="s">
        <v>726</v>
      </c>
      <c r="B80" s="185" t="s">
        <v>727</v>
      </c>
      <c r="C80" s="185">
        <v>1</v>
      </c>
    </row>
    <row r="81" spans="1:3" ht="12.75">
      <c r="A81" s="138" t="s">
        <v>728</v>
      </c>
      <c r="B81" s="185" t="s">
        <v>729</v>
      </c>
      <c r="C81" s="185">
        <v>3</v>
      </c>
    </row>
    <row r="82" spans="1:3" ht="12.75">
      <c r="A82" s="138" t="s">
        <v>730</v>
      </c>
      <c r="B82" s="185" t="s">
        <v>731</v>
      </c>
      <c r="C82" s="185">
        <v>4</v>
      </c>
    </row>
    <row r="83" spans="1:3" ht="12.75">
      <c r="A83" s="138" t="s">
        <v>732</v>
      </c>
      <c r="B83" s="185" t="s">
        <v>733</v>
      </c>
      <c r="C83" s="185">
        <v>1</v>
      </c>
    </row>
    <row r="84" spans="1:3" ht="12.75">
      <c r="A84" s="138" t="s">
        <v>734</v>
      </c>
      <c r="B84" s="185" t="s">
        <v>735</v>
      </c>
      <c r="C84" s="185">
        <v>1</v>
      </c>
    </row>
    <row r="85" spans="1:3" ht="12.75">
      <c r="A85" s="138" t="s">
        <v>736</v>
      </c>
      <c r="B85" s="185" t="s">
        <v>737</v>
      </c>
      <c r="C85" s="185">
        <v>6</v>
      </c>
    </row>
    <row r="86" spans="1:3" ht="12.75">
      <c r="A86" s="138" t="s">
        <v>738</v>
      </c>
      <c r="B86" s="185" t="s">
        <v>739</v>
      </c>
      <c r="C86" s="185">
        <v>105</v>
      </c>
    </row>
    <row r="87" spans="1:3" ht="12.75">
      <c r="A87" s="138" t="s">
        <v>740</v>
      </c>
      <c r="B87" s="185" t="s">
        <v>741</v>
      </c>
      <c r="C87" s="185">
        <v>19</v>
      </c>
    </row>
    <row r="88" spans="1:3" ht="12.75">
      <c r="A88" s="138" t="s">
        <v>742</v>
      </c>
      <c r="B88" s="185" t="s">
        <v>743</v>
      </c>
      <c r="C88" s="185">
        <v>12</v>
      </c>
    </row>
    <row r="89" spans="1:3" ht="12.75">
      <c r="A89" s="138" t="s">
        <v>744</v>
      </c>
      <c r="B89" s="185" t="s">
        <v>745</v>
      </c>
      <c r="C89" s="185">
        <v>2</v>
      </c>
    </row>
    <row r="90" spans="1:3" ht="12.75">
      <c r="A90" s="266">
        <v>8</v>
      </c>
      <c r="B90" s="229" t="s">
        <v>278</v>
      </c>
      <c r="C90" s="229">
        <v>5</v>
      </c>
    </row>
    <row r="91" spans="1:3" ht="12.75">
      <c r="A91" s="138" t="s">
        <v>746</v>
      </c>
      <c r="B91" s="185" t="s">
        <v>747</v>
      </c>
      <c r="C91" s="185">
        <v>3</v>
      </c>
    </row>
    <row r="92" spans="1:3" ht="12.75">
      <c r="A92" s="138" t="s">
        <v>748</v>
      </c>
      <c r="B92" s="185" t="s">
        <v>749</v>
      </c>
      <c r="C92" s="185">
        <v>2</v>
      </c>
    </row>
    <row r="93" spans="1:3" ht="12.75">
      <c r="A93" s="108"/>
      <c r="C93" s="24" t="s">
        <v>611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showGridLines="0" workbookViewId="0" topLeftCell="A1">
      <selection activeCell="H13" sqref="H13"/>
    </sheetView>
  </sheetViews>
  <sheetFormatPr defaultColWidth="9.00390625" defaultRowHeight="12.75"/>
  <cols>
    <col min="1" max="1" width="4.25390625" style="0" customWidth="1"/>
  </cols>
  <sheetData>
    <row r="1" ht="12.75">
      <c r="A1" s="2" t="s">
        <v>875</v>
      </c>
    </row>
    <row r="2" ht="12.75">
      <c r="A2" s="2"/>
    </row>
    <row r="5" spans="1:10" ht="12.75">
      <c r="A5" s="2"/>
      <c r="J5" s="8" t="s">
        <v>876</v>
      </c>
    </row>
    <row r="6" spans="1:10" ht="12.75">
      <c r="A6" s="2"/>
      <c r="J6" s="8"/>
    </row>
    <row r="7" spans="1:10" ht="12.75">
      <c r="A7" s="2" t="s">
        <v>1189</v>
      </c>
      <c r="J7" s="8">
        <v>3</v>
      </c>
    </row>
    <row r="9" spans="1:10" ht="12.75">
      <c r="A9" s="2" t="s">
        <v>877</v>
      </c>
      <c r="C9" s="1"/>
      <c r="D9" s="1"/>
      <c r="E9" s="1"/>
      <c r="G9" s="1"/>
      <c r="J9" s="8">
        <v>5</v>
      </c>
    </row>
    <row r="10" spans="3:10" ht="12.75">
      <c r="C10" s="1"/>
      <c r="D10" s="1"/>
      <c r="E10" s="1"/>
      <c r="G10" s="1"/>
      <c r="J10" s="9"/>
    </row>
    <row r="11" ht="12.75">
      <c r="J11" s="10"/>
    </row>
    <row r="12" spans="1:10" ht="12.75">
      <c r="A12" s="2" t="s">
        <v>878</v>
      </c>
      <c r="B12" s="2" t="s">
        <v>113</v>
      </c>
      <c r="J12" s="8">
        <v>6</v>
      </c>
    </row>
    <row r="13" spans="1:10" ht="12.75">
      <c r="A13" s="12" t="s">
        <v>402</v>
      </c>
      <c r="B13" s="155" t="s">
        <v>1024</v>
      </c>
      <c r="J13" s="10">
        <v>6</v>
      </c>
    </row>
    <row r="14" spans="1:10" ht="12.75">
      <c r="A14" s="12" t="s">
        <v>403</v>
      </c>
      <c r="B14" s="155" t="s">
        <v>1052</v>
      </c>
      <c r="C14" s="14"/>
      <c r="J14" s="10">
        <v>10</v>
      </c>
    </row>
    <row r="15" spans="1:10" ht="12.75">
      <c r="A15" s="12" t="s">
        <v>404</v>
      </c>
      <c r="B15" s="155" t="s">
        <v>1053</v>
      </c>
      <c r="J15" s="10">
        <v>12</v>
      </c>
    </row>
    <row r="16" spans="1:10" ht="12.75">
      <c r="A16" s="12" t="s">
        <v>405</v>
      </c>
      <c r="B16" s="155" t="s">
        <v>600</v>
      </c>
      <c r="J16" s="10">
        <v>13</v>
      </c>
    </row>
    <row r="17" spans="1:10" ht="12.75">
      <c r="A17" s="12" t="s">
        <v>406</v>
      </c>
      <c r="B17" s="155" t="s">
        <v>1405</v>
      </c>
      <c r="J17" s="10">
        <v>15</v>
      </c>
    </row>
    <row r="18" spans="1:10" ht="12.75">
      <c r="A18" s="12"/>
      <c r="B18" s="13"/>
      <c r="J18" s="10"/>
    </row>
    <row r="19" spans="1:10" ht="12.75">
      <c r="A19" s="2" t="s">
        <v>879</v>
      </c>
      <c r="B19" s="2" t="s">
        <v>880</v>
      </c>
      <c r="J19" s="163">
        <v>17</v>
      </c>
    </row>
    <row r="20" spans="1:10" ht="12.75">
      <c r="A20" t="s">
        <v>407</v>
      </c>
      <c r="B20" s="155" t="s">
        <v>881</v>
      </c>
      <c r="J20" s="10">
        <v>17</v>
      </c>
    </row>
    <row r="21" spans="1:10" ht="12.75">
      <c r="A21" t="s">
        <v>408</v>
      </c>
      <c r="B21" s="155" t="s">
        <v>882</v>
      </c>
      <c r="J21" s="10">
        <v>20</v>
      </c>
    </row>
    <row r="22" spans="2:10" ht="12.75">
      <c r="B22" s="13"/>
      <c r="J22" s="10"/>
    </row>
    <row r="23" spans="1:10" ht="12.75">
      <c r="A23" s="2" t="s">
        <v>883</v>
      </c>
      <c r="B23" s="2" t="s">
        <v>884</v>
      </c>
      <c r="I23" s="10"/>
      <c r="J23" s="163">
        <v>22</v>
      </c>
    </row>
    <row r="24" spans="1:10" ht="12.75">
      <c r="A24" t="s">
        <v>409</v>
      </c>
      <c r="B24" s="155" t="s">
        <v>529</v>
      </c>
      <c r="I24" s="10"/>
      <c r="J24" s="10">
        <v>22</v>
      </c>
    </row>
    <row r="25" spans="1:10" ht="12.75">
      <c r="A25" t="s">
        <v>410</v>
      </c>
      <c r="B25" s="155" t="s">
        <v>530</v>
      </c>
      <c r="I25" s="10"/>
      <c r="J25" s="162">
        <v>25</v>
      </c>
    </row>
    <row r="26" spans="1:10" ht="12.75">
      <c r="A26" t="s">
        <v>411</v>
      </c>
      <c r="B26" s="155" t="s">
        <v>112</v>
      </c>
      <c r="J26" s="10">
        <v>27</v>
      </c>
    </row>
    <row r="27" spans="2:10" ht="12.75">
      <c r="B27" s="155" t="s">
        <v>111</v>
      </c>
      <c r="J27" s="10"/>
    </row>
    <row r="28" ht="12.75">
      <c r="J28" s="10"/>
    </row>
    <row r="29" spans="1:10" ht="12.75">
      <c r="A29" s="2" t="s">
        <v>885</v>
      </c>
      <c r="B29" s="2" t="s">
        <v>1054</v>
      </c>
      <c r="J29" s="163">
        <v>30</v>
      </c>
    </row>
    <row r="30" spans="1:10" ht="12.75">
      <c r="A30" t="s">
        <v>412</v>
      </c>
      <c r="B30" s="155" t="s">
        <v>531</v>
      </c>
      <c r="J30" s="162">
        <v>30</v>
      </c>
    </row>
    <row r="31" spans="1:10" ht="12.75">
      <c r="A31" t="s">
        <v>413</v>
      </c>
      <c r="B31" s="155" t="s">
        <v>106</v>
      </c>
      <c r="C31" s="2"/>
      <c r="D31" s="2"/>
      <c r="E31" s="2"/>
      <c r="G31" s="2"/>
      <c r="J31" s="10">
        <v>33</v>
      </c>
    </row>
    <row r="32" spans="1:10" ht="12.75">
      <c r="A32" t="s">
        <v>414</v>
      </c>
      <c r="B32" s="155" t="s">
        <v>110</v>
      </c>
      <c r="D32" s="2"/>
      <c r="J32" s="10">
        <v>35</v>
      </c>
    </row>
    <row r="33" spans="2:10" ht="12.75">
      <c r="B33" s="155" t="s">
        <v>111</v>
      </c>
      <c r="E33" s="2"/>
      <c r="G33" s="2"/>
      <c r="J33" s="10"/>
    </row>
    <row r="34" ht="12.75">
      <c r="J34" s="8"/>
    </row>
    <row r="35" spans="1:10" ht="12.75">
      <c r="A35" s="2" t="s">
        <v>886</v>
      </c>
      <c r="B35" s="2" t="s">
        <v>1055</v>
      </c>
      <c r="J35" s="8">
        <v>37</v>
      </c>
    </row>
    <row r="36" spans="1:10" ht="12.75">
      <c r="A36" t="s">
        <v>415</v>
      </c>
      <c r="B36" s="155" t="s">
        <v>107</v>
      </c>
      <c r="J36" s="10">
        <v>37</v>
      </c>
    </row>
    <row r="37" spans="1:10" ht="12.75">
      <c r="A37" t="s">
        <v>416</v>
      </c>
      <c r="B37" s="155" t="s">
        <v>108</v>
      </c>
      <c r="J37" s="10">
        <v>40</v>
      </c>
    </row>
    <row r="38" spans="1:10" ht="12.75">
      <c r="A38" t="s">
        <v>417</v>
      </c>
      <c r="B38" s="155" t="s">
        <v>109</v>
      </c>
      <c r="J38" s="10">
        <v>42</v>
      </c>
    </row>
    <row r="39" spans="2:10" ht="12.75">
      <c r="B39" s="1"/>
      <c r="J39" s="10"/>
    </row>
    <row r="40" spans="1:10" ht="12.75">
      <c r="A40" s="2" t="s">
        <v>1402</v>
      </c>
      <c r="B40" s="2" t="s">
        <v>1403</v>
      </c>
      <c r="J40" s="10">
        <v>44</v>
      </c>
    </row>
    <row r="44" spans="1:10" ht="12.75">
      <c r="A44" s="2" t="s">
        <v>887</v>
      </c>
      <c r="J44" s="8">
        <v>49</v>
      </c>
    </row>
    <row r="45" spans="1:10" ht="12.75">
      <c r="A45" s="1"/>
      <c r="J45" s="10"/>
    </row>
    <row r="46" spans="1:10" ht="12.75">
      <c r="A46" s="2" t="s">
        <v>888</v>
      </c>
      <c r="J46" s="8">
        <v>51</v>
      </c>
    </row>
    <row r="47" ht="12.75">
      <c r="J47" s="8"/>
    </row>
    <row r="49" spans="1:2" ht="12.75">
      <c r="A49" s="1"/>
      <c r="B49" s="1"/>
    </row>
    <row r="50" ht="12.75">
      <c r="B50" s="1"/>
    </row>
    <row r="51" ht="12.75">
      <c r="B51" s="1"/>
    </row>
    <row r="52" ht="12.75">
      <c r="B52" s="1"/>
    </row>
    <row r="53" spans="1:2" ht="12.75">
      <c r="A53" s="2"/>
      <c r="B53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2"/>
  <sheetViews>
    <sheetView showGridLines="0" workbookViewId="0" topLeftCell="A1">
      <selection activeCell="H13" sqref="H13"/>
    </sheetView>
  </sheetViews>
  <sheetFormatPr defaultColWidth="9.00390625" defaultRowHeight="12.75"/>
  <cols>
    <col min="1" max="1" width="8.875" style="0" customWidth="1"/>
    <col min="10" max="10" width="4.75390625" style="0" customWidth="1"/>
  </cols>
  <sheetData>
    <row r="1" ht="12.75">
      <c r="D1" s="14" t="s">
        <v>599</v>
      </c>
    </row>
    <row r="2" spans="1:10" ht="12.75">
      <c r="A2" s="2" t="s">
        <v>1081</v>
      </c>
      <c r="J2" s="100" t="s">
        <v>876</v>
      </c>
    </row>
    <row r="4" spans="1:10" ht="12.75">
      <c r="A4" s="17" t="s">
        <v>1080</v>
      </c>
      <c r="B4" s="155" t="s">
        <v>608</v>
      </c>
      <c r="C4" s="155"/>
      <c r="J4">
        <v>6</v>
      </c>
    </row>
    <row r="5" spans="1:10" ht="12.75">
      <c r="A5" s="17" t="s">
        <v>902</v>
      </c>
      <c r="B5" s="155" t="s">
        <v>610</v>
      </c>
      <c r="C5" s="155"/>
      <c r="J5">
        <v>7</v>
      </c>
    </row>
    <row r="6" spans="1:10" ht="12.75">
      <c r="A6" s="17" t="s">
        <v>903</v>
      </c>
      <c r="B6" s="155" t="s">
        <v>1021</v>
      </c>
      <c r="C6" s="155"/>
      <c r="J6">
        <v>8</v>
      </c>
    </row>
    <row r="7" spans="1:10" ht="12.75">
      <c r="A7" s="17" t="s">
        <v>904</v>
      </c>
      <c r="B7" s="155" t="s">
        <v>1022</v>
      </c>
      <c r="C7" s="155"/>
      <c r="J7">
        <v>9</v>
      </c>
    </row>
    <row r="8" spans="1:10" ht="12.75">
      <c r="A8" s="17" t="s">
        <v>905</v>
      </c>
      <c r="B8" s="156" t="s">
        <v>219</v>
      </c>
      <c r="C8" s="155"/>
      <c r="J8">
        <v>10</v>
      </c>
    </row>
    <row r="9" spans="1:10" ht="12.75">
      <c r="A9" s="17" t="s">
        <v>906</v>
      </c>
      <c r="B9" s="155" t="s">
        <v>220</v>
      </c>
      <c r="C9" s="155"/>
      <c r="J9">
        <v>11</v>
      </c>
    </row>
    <row r="10" spans="1:10" ht="12.75">
      <c r="A10" s="17" t="s">
        <v>907</v>
      </c>
      <c r="B10" s="157" t="s">
        <v>306</v>
      </c>
      <c r="C10" s="155"/>
      <c r="J10">
        <v>12</v>
      </c>
    </row>
    <row r="11" spans="1:10" ht="12.75">
      <c r="A11" s="17" t="s">
        <v>908</v>
      </c>
      <c r="B11" s="155" t="s">
        <v>386</v>
      </c>
      <c r="C11" s="155"/>
      <c r="J11">
        <v>13</v>
      </c>
    </row>
    <row r="12" spans="1:10" ht="12.75">
      <c r="A12" s="17" t="s">
        <v>909</v>
      </c>
      <c r="B12" s="155" t="s">
        <v>1017</v>
      </c>
      <c r="C12" s="155"/>
      <c r="J12">
        <v>14</v>
      </c>
    </row>
    <row r="13" spans="1:10" ht="12.75">
      <c r="A13" s="17" t="s">
        <v>910</v>
      </c>
      <c r="B13" s="155" t="s">
        <v>318</v>
      </c>
      <c r="C13" s="155"/>
      <c r="J13">
        <v>15</v>
      </c>
    </row>
    <row r="14" spans="1:3" ht="12.75">
      <c r="A14" s="17"/>
      <c r="B14" s="155"/>
      <c r="C14" s="155"/>
    </row>
    <row r="15" spans="1:10" ht="12.75">
      <c r="A15" s="17" t="s">
        <v>911</v>
      </c>
      <c r="B15" s="155" t="s">
        <v>607</v>
      </c>
      <c r="C15" s="155"/>
      <c r="J15">
        <v>17</v>
      </c>
    </row>
    <row r="16" spans="1:10" ht="12.75">
      <c r="A16" s="17" t="s">
        <v>912</v>
      </c>
      <c r="B16" s="155" t="s">
        <v>1025</v>
      </c>
      <c r="C16" s="155"/>
      <c r="J16">
        <v>18</v>
      </c>
    </row>
    <row r="17" spans="1:10" ht="12.75">
      <c r="A17" s="17" t="s">
        <v>913</v>
      </c>
      <c r="B17" s="155" t="s">
        <v>1026</v>
      </c>
      <c r="C17" s="155"/>
      <c r="J17">
        <v>18</v>
      </c>
    </row>
    <row r="18" spans="1:10" ht="12.75">
      <c r="A18" s="17" t="s">
        <v>914</v>
      </c>
      <c r="B18" s="155" t="s">
        <v>292</v>
      </c>
      <c r="C18" s="155"/>
      <c r="J18">
        <v>19</v>
      </c>
    </row>
    <row r="19" spans="1:10" ht="12.75">
      <c r="A19" s="17" t="s">
        <v>915</v>
      </c>
      <c r="B19" s="155" t="s">
        <v>1028</v>
      </c>
      <c r="C19" s="155"/>
      <c r="J19">
        <v>20</v>
      </c>
    </row>
    <row r="20" spans="1:10" ht="12.75">
      <c r="A20" s="17" t="s">
        <v>916</v>
      </c>
      <c r="B20" s="155" t="s">
        <v>322</v>
      </c>
      <c r="C20" s="155"/>
      <c r="J20">
        <v>21</v>
      </c>
    </row>
    <row r="21" spans="1:9" ht="12.75">
      <c r="A21" s="17"/>
      <c r="B21" s="155"/>
      <c r="C21" s="155"/>
      <c r="I21" s="13"/>
    </row>
    <row r="22" spans="1:10" ht="12.75">
      <c r="A22" s="17" t="s">
        <v>917</v>
      </c>
      <c r="B22" s="155" t="s">
        <v>1048</v>
      </c>
      <c r="C22" s="155"/>
      <c r="J22">
        <v>22</v>
      </c>
    </row>
    <row r="23" spans="1:10" ht="12.75">
      <c r="A23" s="17" t="s">
        <v>918</v>
      </c>
      <c r="B23" s="155" t="s">
        <v>1048</v>
      </c>
      <c r="C23" s="155"/>
      <c r="J23">
        <v>23</v>
      </c>
    </row>
    <row r="24" spans="1:10" ht="12.75">
      <c r="A24" s="17" t="s">
        <v>919</v>
      </c>
      <c r="B24" s="155" t="s">
        <v>1048</v>
      </c>
      <c r="C24" s="155"/>
      <c r="J24">
        <v>23</v>
      </c>
    </row>
    <row r="25" spans="1:10" ht="12.75">
      <c r="A25" s="17" t="s">
        <v>920</v>
      </c>
      <c r="B25" s="155" t="s">
        <v>419</v>
      </c>
      <c r="C25" s="155"/>
      <c r="H25" s="13"/>
      <c r="J25">
        <v>24</v>
      </c>
    </row>
    <row r="26" spans="1:10" ht="12.75">
      <c r="A26" s="17" t="s">
        <v>921</v>
      </c>
      <c r="B26" s="155" t="s">
        <v>1051</v>
      </c>
      <c r="C26" s="155"/>
      <c r="H26" s="13"/>
      <c r="J26">
        <v>25</v>
      </c>
    </row>
    <row r="27" spans="1:10" ht="12.75">
      <c r="A27" s="17" t="s">
        <v>922</v>
      </c>
      <c r="B27" s="155" t="s">
        <v>941</v>
      </c>
      <c r="C27" s="155"/>
      <c r="H27" s="13"/>
      <c r="J27">
        <v>26</v>
      </c>
    </row>
    <row r="28" spans="1:10" ht="12.75">
      <c r="A28" s="17" t="s">
        <v>923</v>
      </c>
      <c r="B28" s="155" t="s">
        <v>1390</v>
      </c>
      <c r="C28" s="155"/>
      <c r="J28">
        <v>27</v>
      </c>
    </row>
    <row r="29" spans="2:3" ht="12.75">
      <c r="B29" s="155" t="s">
        <v>111</v>
      </c>
      <c r="C29" s="155"/>
    </row>
    <row r="30" spans="1:10" ht="12.75">
      <c r="A30" s="17" t="s">
        <v>37</v>
      </c>
      <c r="B30" s="155" t="s">
        <v>1417</v>
      </c>
      <c r="C30" s="155"/>
      <c r="J30">
        <v>28</v>
      </c>
    </row>
    <row r="31" spans="1:12" ht="12.75">
      <c r="A31" s="17"/>
      <c r="B31" s="155" t="s">
        <v>1414</v>
      </c>
      <c r="C31" s="155"/>
      <c r="L31" s="13"/>
    </row>
    <row r="32" spans="1:12" ht="12.75">
      <c r="A32" s="17" t="s">
        <v>38</v>
      </c>
      <c r="B32" s="155" t="s">
        <v>226</v>
      </c>
      <c r="C32" s="155"/>
      <c r="J32">
        <v>30</v>
      </c>
      <c r="L32" s="120"/>
    </row>
    <row r="33" spans="1:10" ht="12.75">
      <c r="A33" s="17" t="s">
        <v>39</v>
      </c>
      <c r="B33" s="155" t="s">
        <v>227</v>
      </c>
      <c r="C33" s="155"/>
      <c r="J33">
        <v>31</v>
      </c>
    </row>
    <row r="34" spans="1:10" ht="12.75">
      <c r="A34" s="17" t="s">
        <v>40</v>
      </c>
      <c r="B34" s="155" t="s">
        <v>228</v>
      </c>
      <c r="C34" s="155"/>
      <c r="J34">
        <v>31</v>
      </c>
    </row>
    <row r="35" spans="1:10" ht="12.75">
      <c r="A35" s="17" t="s">
        <v>41</v>
      </c>
      <c r="B35" s="155" t="s">
        <v>420</v>
      </c>
      <c r="C35" s="155"/>
      <c r="J35">
        <v>32</v>
      </c>
    </row>
    <row r="36" spans="1:10" ht="12.75">
      <c r="A36" s="17" t="s">
        <v>42</v>
      </c>
      <c r="B36" s="155" t="s">
        <v>229</v>
      </c>
      <c r="C36" s="155"/>
      <c r="J36">
        <v>33</v>
      </c>
    </row>
    <row r="37" spans="1:10" ht="12.75">
      <c r="A37" s="17" t="s">
        <v>43</v>
      </c>
      <c r="B37" s="155" t="s">
        <v>943</v>
      </c>
      <c r="C37" s="155"/>
      <c r="J37">
        <v>34</v>
      </c>
    </row>
    <row r="38" spans="1:10" ht="12.75">
      <c r="A38" s="17" t="s">
        <v>44</v>
      </c>
      <c r="B38" s="155" t="s">
        <v>1391</v>
      </c>
      <c r="C38" s="155"/>
      <c r="J38">
        <v>35</v>
      </c>
    </row>
    <row r="39" spans="2:3" ht="12.75">
      <c r="B39" s="155" t="s">
        <v>111</v>
      </c>
      <c r="C39" s="155"/>
    </row>
    <row r="40" spans="1:10" ht="12.75">
      <c r="A40" s="17" t="s">
        <v>45</v>
      </c>
      <c r="B40" s="155" t="s">
        <v>1415</v>
      </c>
      <c r="C40" s="155"/>
      <c r="J40">
        <v>36</v>
      </c>
    </row>
    <row r="41" spans="2:3" ht="12.75">
      <c r="B41" s="155" t="s">
        <v>1416</v>
      </c>
      <c r="C41" s="155"/>
    </row>
    <row r="42" spans="1:10" ht="12.75">
      <c r="A42" s="17" t="s">
        <v>46</v>
      </c>
      <c r="B42" s="155" t="s">
        <v>99</v>
      </c>
      <c r="C42" s="155"/>
      <c r="J42">
        <v>37</v>
      </c>
    </row>
    <row r="43" spans="1:10" ht="12.75">
      <c r="A43" s="17" t="s">
        <v>47</v>
      </c>
      <c r="B43" s="155" t="s">
        <v>1002</v>
      </c>
      <c r="C43" s="155"/>
      <c r="J43">
        <v>38</v>
      </c>
    </row>
    <row r="44" spans="1:10" ht="12.75">
      <c r="A44" s="17" t="s">
        <v>52</v>
      </c>
      <c r="B44" s="155" t="s">
        <v>1003</v>
      </c>
      <c r="C44" s="155"/>
      <c r="J44">
        <v>38</v>
      </c>
    </row>
    <row r="45" spans="1:10" ht="12.75">
      <c r="A45" s="17" t="s">
        <v>53</v>
      </c>
      <c r="B45" s="155" t="s">
        <v>1004</v>
      </c>
      <c r="C45" s="155"/>
      <c r="J45">
        <v>39</v>
      </c>
    </row>
    <row r="46" spans="1:10" ht="12.75">
      <c r="A46" s="17" t="s">
        <v>1077</v>
      </c>
      <c r="B46" s="155" t="s">
        <v>1005</v>
      </c>
      <c r="C46" s="155"/>
      <c r="J46">
        <v>40</v>
      </c>
    </row>
    <row r="47" spans="1:10" ht="12.75">
      <c r="A47" s="17" t="s">
        <v>1078</v>
      </c>
      <c r="B47" s="155" t="s">
        <v>945</v>
      </c>
      <c r="C47" s="155"/>
      <c r="J47">
        <v>41</v>
      </c>
    </row>
    <row r="48" spans="1:10" ht="12.75">
      <c r="A48" s="17" t="s">
        <v>1079</v>
      </c>
      <c r="B48" s="155" t="s">
        <v>900</v>
      </c>
      <c r="C48" s="155"/>
      <c r="J48">
        <v>42</v>
      </c>
    </row>
    <row r="49" spans="1:10" ht="12.75">
      <c r="A49" s="17" t="s">
        <v>1018</v>
      </c>
      <c r="B49" s="155" t="s">
        <v>1413</v>
      </c>
      <c r="C49" s="155"/>
      <c r="J49">
        <v>43</v>
      </c>
    </row>
    <row r="50" spans="1:3" ht="12.75">
      <c r="A50" s="17"/>
      <c r="B50" s="155" t="s">
        <v>1414</v>
      </c>
      <c r="C50" s="155"/>
    </row>
    <row r="51" spans="1:10" ht="12.75">
      <c r="A51" s="17" t="s">
        <v>1344</v>
      </c>
      <c r="B51" s="155" t="s">
        <v>1333</v>
      </c>
      <c r="J51">
        <v>44</v>
      </c>
    </row>
    <row r="52" ht="12.75">
      <c r="B52" s="155" t="s">
        <v>1335</v>
      </c>
    </row>
    <row r="53" spans="1:10" ht="12.75">
      <c r="A53" s="17" t="s">
        <v>1345</v>
      </c>
      <c r="B53" s="155" t="s">
        <v>1334</v>
      </c>
      <c r="J53">
        <v>44</v>
      </c>
    </row>
    <row r="54" spans="1:10" ht="12.75">
      <c r="A54" s="17" t="s">
        <v>1346</v>
      </c>
      <c r="B54" s="155" t="s">
        <v>1336</v>
      </c>
      <c r="C54" s="155"/>
      <c r="J54">
        <v>45</v>
      </c>
    </row>
    <row r="55" spans="1:10" ht="12.75">
      <c r="A55" s="17" t="s">
        <v>1347</v>
      </c>
      <c r="B55" s="155" t="s">
        <v>1337</v>
      </c>
      <c r="C55" s="155"/>
      <c r="J55">
        <v>46</v>
      </c>
    </row>
    <row r="56" spans="1:10" ht="12.75">
      <c r="A56" s="17" t="s">
        <v>1348</v>
      </c>
      <c r="B56" s="155" t="s">
        <v>1338</v>
      </c>
      <c r="C56" s="155"/>
      <c r="J56">
        <v>46</v>
      </c>
    </row>
    <row r="57" spans="1:10" ht="12.75">
      <c r="A57" s="17" t="s">
        <v>1349</v>
      </c>
      <c r="B57" s="155" t="s">
        <v>1340</v>
      </c>
      <c r="C57" s="155"/>
      <c r="J57">
        <v>48</v>
      </c>
    </row>
    <row r="58" spans="2:3" ht="12.75">
      <c r="B58" s="155" t="s">
        <v>1339</v>
      </c>
      <c r="C58" s="155"/>
    </row>
    <row r="59" spans="1:10" ht="12.75">
      <c r="A59" s="17" t="s">
        <v>1089</v>
      </c>
      <c r="B59" s="158" t="s">
        <v>435</v>
      </c>
      <c r="C59" s="155"/>
      <c r="J59">
        <v>51</v>
      </c>
    </row>
    <row r="60" spans="1:10" ht="12.75">
      <c r="A60" s="17" t="s">
        <v>1090</v>
      </c>
      <c r="B60" s="158" t="s">
        <v>1372</v>
      </c>
      <c r="C60" s="155"/>
      <c r="J60">
        <v>52</v>
      </c>
    </row>
    <row r="61" spans="1:10" ht="12.75">
      <c r="A61" s="17" t="s">
        <v>1091</v>
      </c>
      <c r="B61" s="158" t="s">
        <v>1373</v>
      </c>
      <c r="C61" s="155"/>
      <c r="J61">
        <v>53</v>
      </c>
    </row>
    <row r="62" spans="1:10" ht="12.75">
      <c r="A62" s="17" t="s">
        <v>598</v>
      </c>
      <c r="B62" s="158" t="s">
        <v>597</v>
      </c>
      <c r="C62" s="155"/>
      <c r="J62">
        <v>54</v>
      </c>
    </row>
    <row r="63" spans="1:10" ht="12.75">
      <c r="A63" s="17" t="s">
        <v>1136</v>
      </c>
      <c r="B63" s="158" t="s">
        <v>189</v>
      </c>
      <c r="C63" s="155"/>
      <c r="J63">
        <v>55</v>
      </c>
    </row>
    <row r="64" spans="1:10" ht="12.75">
      <c r="A64" s="17" t="s">
        <v>751</v>
      </c>
      <c r="B64" s="158" t="s">
        <v>754</v>
      </c>
      <c r="C64" s="155"/>
      <c r="J64">
        <v>56</v>
      </c>
    </row>
    <row r="65" spans="1:3" ht="12.75">
      <c r="A65" s="17"/>
      <c r="B65" s="158" t="s">
        <v>111</v>
      </c>
      <c r="C65" s="155"/>
    </row>
    <row r="66" spans="1:10" ht="12.75">
      <c r="A66" s="14" t="s">
        <v>1082</v>
      </c>
      <c r="B66" s="155"/>
      <c r="C66" s="155"/>
      <c r="J66" s="100" t="s">
        <v>876</v>
      </c>
    </row>
    <row r="67" spans="2:3" ht="12.75">
      <c r="B67" s="155"/>
      <c r="C67" s="155"/>
    </row>
    <row r="68" spans="1:10" ht="12.75">
      <c r="A68" s="1" t="s">
        <v>593</v>
      </c>
      <c r="B68" s="155" t="s">
        <v>609</v>
      </c>
      <c r="C68" s="155"/>
      <c r="J68">
        <v>6</v>
      </c>
    </row>
    <row r="69" spans="1:10" ht="12.75">
      <c r="A69" s="1" t="s">
        <v>592</v>
      </c>
      <c r="B69" s="155" t="s">
        <v>492</v>
      </c>
      <c r="C69" s="155"/>
      <c r="J69">
        <v>7</v>
      </c>
    </row>
    <row r="70" spans="1:10" ht="12.75">
      <c r="A70" s="1" t="s">
        <v>591</v>
      </c>
      <c r="B70" s="155" t="s">
        <v>493</v>
      </c>
      <c r="C70" s="155"/>
      <c r="J70">
        <v>8</v>
      </c>
    </row>
    <row r="71" spans="1:10" ht="12.75">
      <c r="A71" s="1" t="s">
        <v>590</v>
      </c>
      <c r="B71" s="155" t="s">
        <v>302</v>
      </c>
      <c r="C71" s="155"/>
      <c r="J71">
        <v>9</v>
      </c>
    </row>
    <row r="72" spans="1:10" ht="12.75">
      <c r="A72" s="1" t="s">
        <v>589</v>
      </c>
      <c r="B72" s="155" t="s">
        <v>219</v>
      </c>
      <c r="C72" s="155"/>
      <c r="J72">
        <v>10</v>
      </c>
    </row>
    <row r="73" spans="1:10" ht="12.75">
      <c r="A73" s="1" t="s">
        <v>594</v>
      </c>
      <c r="B73" s="155" t="s">
        <v>303</v>
      </c>
      <c r="C73" s="155"/>
      <c r="J73">
        <v>11</v>
      </c>
    </row>
    <row r="74" spans="1:10" ht="12.75">
      <c r="A74" s="1" t="s">
        <v>128</v>
      </c>
      <c r="B74" s="155" t="s">
        <v>307</v>
      </c>
      <c r="C74" s="155"/>
      <c r="J74">
        <v>12</v>
      </c>
    </row>
    <row r="75" spans="1:10" ht="12.75">
      <c r="A75" s="1" t="s">
        <v>127</v>
      </c>
      <c r="B75" s="155" t="s">
        <v>224</v>
      </c>
      <c r="C75" s="155"/>
      <c r="J75">
        <v>13</v>
      </c>
    </row>
    <row r="76" spans="1:10" ht="12.75">
      <c r="A76" s="1" t="s">
        <v>126</v>
      </c>
      <c r="B76" s="155" t="s">
        <v>225</v>
      </c>
      <c r="C76" s="155"/>
      <c r="J76">
        <v>14</v>
      </c>
    </row>
    <row r="77" spans="1:10" ht="12.75">
      <c r="A77" s="1" t="s">
        <v>125</v>
      </c>
      <c r="B77" s="155" t="s">
        <v>1229</v>
      </c>
      <c r="C77" s="155"/>
      <c r="J77">
        <v>16</v>
      </c>
    </row>
    <row r="78" spans="1:3" ht="12.75">
      <c r="A78" s="1"/>
      <c r="B78" s="155"/>
      <c r="C78" s="155"/>
    </row>
    <row r="79" spans="1:10" ht="12.75">
      <c r="A79" s="1" t="s">
        <v>1092</v>
      </c>
      <c r="B79" s="155" t="s">
        <v>842</v>
      </c>
      <c r="C79" s="155"/>
      <c r="J79">
        <v>17</v>
      </c>
    </row>
    <row r="80" spans="1:10" ht="12.75">
      <c r="A80" s="1" t="s">
        <v>1093</v>
      </c>
      <c r="B80" s="155" t="s">
        <v>288</v>
      </c>
      <c r="C80" s="155"/>
      <c r="J80">
        <v>18</v>
      </c>
    </row>
    <row r="81" spans="1:10" ht="12.75">
      <c r="A81" s="1" t="s">
        <v>1094</v>
      </c>
      <c r="B81" s="155" t="s">
        <v>289</v>
      </c>
      <c r="C81" s="155"/>
      <c r="J81">
        <v>18</v>
      </c>
    </row>
    <row r="82" spans="1:10" ht="12.75">
      <c r="A82" s="1" t="s">
        <v>290</v>
      </c>
      <c r="B82" t="s">
        <v>1230</v>
      </c>
      <c r="C82" s="155"/>
      <c r="J82">
        <v>19</v>
      </c>
    </row>
    <row r="83" spans="1:10" ht="12.75">
      <c r="A83" s="1" t="s">
        <v>291</v>
      </c>
      <c r="B83" s="155" t="s">
        <v>939</v>
      </c>
      <c r="C83" s="155"/>
      <c r="J83">
        <v>20</v>
      </c>
    </row>
    <row r="84" spans="1:10" ht="12.75">
      <c r="A84" s="1" t="s">
        <v>940</v>
      </c>
      <c r="B84" s="155" t="s">
        <v>200</v>
      </c>
      <c r="C84" s="155"/>
      <c r="J84">
        <v>21</v>
      </c>
    </row>
    <row r="85" spans="1:3" ht="12.75">
      <c r="A85" s="1"/>
      <c r="B85" s="155"/>
      <c r="C85" s="155"/>
    </row>
    <row r="86" spans="1:10" ht="12.75">
      <c r="A86" s="1" t="s">
        <v>1095</v>
      </c>
      <c r="B86" s="155" t="s">
        <v>843</v>
      </c>
      <c r="C86" s="155"/>
      <c r="J86">
        <v>22</v>
      </c>
    </row>
    <row r="87" spans="1:10" ht="12.75">
      <c r="A87" s="1" t="s">
        <v>1096</v>
      </c>
      <c r="B87" s="155" t="s">
        <v>301</v>
      </c>
      <c r="C87" s="155"/>
      <c r="J87">
        <v>23</v>
      </c>
    </row>
    <row r="88" spans="1:10" ht="12.75">
      <c r="A88" s="1" t="s">
        <v>1097</v>
      </c>
      <c r="B88" s="155" t="s">
        <v>418</v>
      </c>
      <c r="C88" s="155"/>
      <c r="J88">
        <v>23</v>
      </c>
    </row>
    <row r="89" spans="1:10" ht="12.75">
      <c r="A89" s="1" t="s">
        <v>1188</v>
      </c>
      <c r="B89" t="s">
        <v>201</v>
      </c>
      <c r="C89" s="155"/>
      <c r="J89">
        <v>24</v>
      </c>
    </row>
    <row r="90" spans="1:10" ht="12.75">
      <c r="A90" s="1" t="s">
        <v>95</v>
      </c>
      <c r="B90" s="155" t="s">
        <v>942</v>
      </c>
      <c r="C90" s="155"/>
      <c r="J90">
        <v>25</v>
      </c>
    </row>
    <row r="91" spans="1:10" ht="12.75">
      <c r="A91" s="1" t="s">
        <v>893</v>
      </c>
      <c r="B91" s="155" t="s">
        <v>202</v>
      </c>
      <c r="C91" s="155"/>
      <c r="J91">
        <v>26</v>
      </c>
    </row>
    <row r="92" spans="1:10" ht="12.75">
      <c r="A92" s="1" t="s">
        <v>894</v>
      </c>
      <c r="B92" s="155" t="s">
        <v>1152</v>
      </c>
      <c r="C92" s="155"/>
      <c r="J92">
        <v>29</v>
      </c>
    </row>
    <row r="93" spans="2:3" ht="12.75">
      <c r="B93" s="155"/>
      <c r="C93" s="155"/>
    </row>
    <row r="94" spans="1:10" ht="12.75">
      <c r="A94" s="1" t="s">
        <v>421</v>
      </c>
      <c r="B94" s="155" t="s">
        <v>844</v>
      </c>
      <c r="C94" s="155"/>
      <c r="I94" t="s">
        <v>1020</v>
      </c>
      <c r="J94">
        <v>30</v>
      </c>
    </row>
    <row r="95" spans="1:10" ht="12.75">
      <c r="A95" s="1" t="s">
        <v>430</v>
      </c>
      <c r="B95" s="155" t="s">
        <v>433</v>
      </c>
      <c r="C95" s="155"/>
      <c r="J95">
        <v>31</v>
      </c>
    </row>
    <row r="96" spans="1:10" ht="12.75">
      <c r="A96" s="1" t="s">
        <v>431</v>
      </c>
      <c r="B96" s="155" t="s">
        <v>434</v>
      </c>
      <c r="C96" s="155"/>
      <c r="J96">
        <v>31</v>
      </c>
    </row>
    <row r="97" spans="1:10" ht="12.75">
      <c r="A97" s="1" t="s">
        <v>432</v>
      </c>
      <c r="B97" t="s">
        <v>203</v>
      </c>
      <c r="C97" s="155"/>
      <c r="J97">
        <v>32</v>
      </c>
    </row>
    <row r="98" spans="1:10" ht="12.75">
      <c r="A98" s="1" t="s">
        <v>96</v>
      </c>
      <c r="B98" s="155" t="s">
        <v>944</v>
      </c>
      <c r="C98" s="155"/>
      <c r="J98">
        <v>33</v>
      </c>
    </row>
    <row r="99" spans="1:10" ht="12.75">
      <c r="A99" s="1" t="s">
        <v>895</v>
      </c>
      <c r="B99" s="155" t="s">
        <v>204</v>
      </c>
      <c r="C99" s="155"/>
      <c r="J99">
        <v>34</v>
      </c>
    </row>
    <row r="100" spans="1:10" ht="12.75">
      <c r="A100" s="1" t="s">
        <v>896</v>
      </c>
      <c r="B100" s="155" t="s">
        <v>1151</v>
      </c>
      <c r="C100" s="155"/>
      <c r="J100">
        <v>36</v>
      </c>
    </row>
    <row r="101" spans="2:3" ht="12.75">
      <c r="B101" s="155"/>
      <c r="C101" s="155"/>
    </row>
    <row r="102" spans="1:10" ht="12.75">
      <c r="A102" s="1" t="s">
        <v>1006</v>
      </c>
      <c r="B102" s="155" t="s">
        <v>845</v>
      </c>
      <c r="C102" s="155"/>
      <c r="J102">
        <v>37</v>
      </c>
    </row>
    <row r="103" spans="1:10" ht="12.75">
      <c r="A103" s="1" t="s">
        <v>1007</v>
      </c>
      <c r="B103" s="155" t="s">
        <v>889</v>
      </c>
      <c r="C103" s="155"/>
      <c r="J103">
        <v>38</v>
      </c>
    </row>
    <row r="104" spans="1:10" ht="12.75">
      <c r="A104" s="1" t="s">
        <v>1008</v>
      </c>
      <c r="B104" s="155" t="s">
        <v>890</v>
      </c>
      <c r="C104" s="155"/>
      <c r="J104">
        <v>38</v>
      </c>
    </row>
    <row r="105" spans="1:10" ht="12.75">
      <c r="A105" s="1" t="s">
        <v>1009</v>
      </c>
      <c r="B105" t="s">
        <v>205</v>
      </c>
      <c r="C105" s="155"/>
      <c r="J105">
        <v>39</v>
      </c>
    </row>
    <row r="106" spans="1:10" ht="12.75">
      <c r="A106" s="1" t="s">
        <v>892</v>
      </c>
      <c r="B106" s="155" t="s">
        <v>946</v>
      </c>
      <c r="C106" s="155"/>
      <c r="J106">
        <v>40</v>
      </c>
    </row>
    <row r="107" spans="1:10" ht="12.75">
      <c r="A107" s="1" t="s">
        <v>897</v>
      </c>
      <c r="B107" s="155" t="s">
        <v>206</v>
      </c>
      <c r="C107" s="155"/>
      <c r="J107">
        <v>41</v>
      </c>
    </row>
    <row r="108" spans="1:10" ht="12.75">
      <c r="A108" s="1" t="s">
        <v>898</v>
      </c>
      <c r="B108" s="155" t="s">
        <v>323</v>
      </c>
      <c r="C108" s="155"/>
      <c r="J108">
        <v>43</v>
      </c>
    </row>
    <row r="109" spans="1:3" ht="12.75">
      <c r="A109" s="1"/>
      <c r="C109" s="155"/>
    </row>
    <row r="110" spans="1:10" ht="12.75">
      <c r="A110" s="1" t="s">
        <v>1341</v>
      </c>
      <c r="B110" t="s">
        <v>25</v>
      </c>
      <c r="J110">
        <v>45</v>
      </c>
    </row>
    <row r="111" spans="1:10" ht="12.75">
      <c r="A111" s="1" t="s">
        <v>1342</v>
      </c>
      <c r="B111" t="s">
        <v>26</v>
      </c>
      <c r="J111">
        <v>46</v>
      </c>
    </row>
    <row r="112" spans="1:10" ht="12.75">
      <c r="A112" s="1" t="s">
        <v>1343</v>
      </c>
      <c r="B112" t="s">
        <v>27</v>
      </c>
      <c r="J112">
        <v>47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H13" sqref="H13"/>
    </sheetView>
  </sheetViews>
  <sheetFormatPr defaultColWidth="9.00390625" defaultRowHeight="12.75"/>
  <sheetData>
    <row r="1" ht="12.75">
      <c r="A1" s="2" t="s">
        <v>877</v>
      </c>
    </row>
    <row r="3" ht="12.75">
      <c r="J3" s="3"/>
    </row>
    <row r="5" ht="12.75">
      <c r="A5" s="3" t="s">
        <v>11</v>
      </c>
    </row>
    <row r="6" ht="12.75">
      <c r="A6" t="s">
        <v>29</v>
      </c>
    </row>
    <row r="7" ht="12.75">
      <c r="A7" t="s">
        <v>28</v>
      </c>
    </row>
    <row r="8" ht="12.75">
      <c r="A8" t="s">
        <v>792</v>
      </c>
    </row>
    <row r="9" ht="12.75">
      <c r="A9" s="3" t="s">
        <v>10</v>
      </c>
    </row>
    <row r="10" ht="12.75">
      <c r="A10" t="s">
        <v>30</v>
      </c>
    </row>
    <row r="11" ht="12.75">
      <c r="A11" t="s">
        <v>31</v>
      </c>
    </row>
    <row r="12" ht="12.75">
      <c r="A12" t="s">
        <v>32</v>
      </c>
    </row>
    <row r="13" ht="12.75">
      <c r="A13" t="s">
        <v>33</v>
      </c>
    </row>
    <row r="14" ht="12.75">
      <c r="A14" t="s">
        <v>34</v>
      </c>
    </row>
    <row r="15" ht="12.75">
      <c r="A15" s="3" t="s">
        <v>801</v>
      </c>
    </row>
    <row r="16" ht="12.75">
      <c r="A16" s="4" t="s">
        <v>793</v>
      </c>
    </row>
    <row r="17" ht="12.75">
      <c r="A17" t="s">
        <v>794</v>
      </c>
    </row>
    <row r="18" ht="12.75">
      <c r="A18" t="s">
        <v>795</v>
      </c>
    </row>
    <row r="19" ht="12.75">
      <c r="A19" t="s">
        <v>796</v>
      </c>
    </row>
    <row r="20" ht="12.75">
      <c r="A20" t="s">
        <v>797</v>
      </c>
    </row>
    <row r="21" ht="12.75">
      <c r="A21" t="s">
        <v>798</v>
      </c>
    </row>
    <row r="22" ht="12.75">
      <c r="A22" t="s">
        <v>800</v>
      </c>
    </row>
    <row r="23" ht="12.75">
      <c r="A23" t="s">
        <v>799</v>
      </c>
    </row>
    <row r="24" ht="12.75">
      <c r="A24" s="3" t="s">
        <v>35</v>
      </c>
    </row>
    <row r="25" ht="12.75">
      <c r="A25" t="s">
        <v>36</v>
      </c>
    </row>
    <row r="26" ht="12.75">
      <c r="A26" s="4" t="s">
        <v>802</v>
      </c>
    </row>
    <row r="27" ht="12.75">
      <c r="A27" t="s">
        <v>803</v>
      </c>
    </row>
    <row r="28" ht="12.75">
      <c r="A28" t="s">
        <v>804</v>
      </c>
    </row>
    <row r="29" ht="12.75">
      <c r="A29" t="s">
        <v>805</v>
      </c>
    </row>
    <row r="30" ht="12.75">
      <c r="A30" t="s">
        <v>806</v>
      </c>
    </row>
    <row r="31" ht="12.75">
      <c r="A31" t="s">
        <v>807</v>
      </c>
    </row>
    <row r="32" ht="12.75">
      <c r="A32" t="s">
        <v>808</v>
      </c>
    </row>
    <row r="33" ht="12.75">
      <c r="A33" t="s">
        <v>809</v>
      </c>
    </row>
    <row r="34" ht="12.75">
      <c r="A34" t="s">
        <v>810</v>
      </c>
    </row>
    <row r="35" ht="12.75">
      <c r="A35" s="3" t="s">
        <v>129</v>
      </c>
    </row>
    <row r="36" ht="12.75">
      <c r="A36" t="s">
        <v>811</v>
      </c>
    </row>
    <row r="37" ht="12.75">
      <c r="A37" s="4" t="s">
        <v>130</v>
      </c>
    </row>
    <row r="38" ht="12.75">
      <c r="A38" t="s">
        <v>12</v>
      </c>
    </row>
    <row r="39" ht="12.75">
      <c r="A39" s="4" t="s">
        <v>17</v>
      </c>
    </row>
    <row r="40" ht="12.75">
      <c r="A40" t="s">
        <v>13</v>
      </c>
    </row>
    <row r="41" ht="12.75">
      <c r="A41" t="s">
        <v>133</v>
      </c>
    </row>
    <row r="42" ht="12.75">
      <c r="A42" t="s">
        <v>134</v>
      </c>
    </row>
    <row r="43" ht="12.75">
      <c r="A43" t="s">
        <v>135</v>
      </c>
    </row>
    <row r="44" ht="12.75">
      <c r="A44" s="3" t="s">
        <v>19</v>
      </c>
    </row>
    <row r="45" ht="12.75">
      <c r="A45" t="s">
        <v>20</v>
      </c>
    </row>
    <row r="46" ht="12.75">
      <c r="A46" t="s">
        <v>18</v>
      </c>
    </row>
    <row r="47" ht="12.75">
      <c r="A47" t="s">
        <v>131</v>
      </c>
    </row>
    <row r="48" ht="12.75">
      <c r="A48" t="s">
        <v>132</v>
      </c>
    </row>
    <row r="49" ht="12.75">
      <c r="A49" s="3" t="s">
        <v>14</v>
      </c>
    </row>
    <row r="50" ht="12.75">
      <c r="A50" t="s">
        <v>1319</v>
      </c>
    </row>
    <row r="51" ht="12.75">
      <c r="A51" t="s">
        <v>15</v>
      </c>
    </row>
    <row r="52" ht="12.75">
      <c r="A52" s="18" t="s">
        <v>16</v>
      </c>
    </row>
    <row r="54" spans="1:4" ht="12.75">
      <c r="A54" s="15"/>
      <c r="B54" s="15"/>
      <c r="C54" s="15"/>
      <c r="D54" s="15"/>
    </row>
    <row r="55" ht="12.75">
      <c r="A55" s="228" t="s">
        <v>1320</v>
      </c>
    </row>
    <row r="56" ht="12.75">
      <c r="A56" s="228" t="s">
        <v>1321</v>
      </c>
    </row>
    <row r="58" ht="12.75">
      <c r="A58" s="1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J55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9.375" style="0" customWidth="1"/>
    <col min="3" max="3" width="8.875" style="0" customWidth="1"/>
    <col min="5" max="5" width="8.75390625" style="0" customWidth="1"/>
    <col min="6" max="6" width="8.375" style="0" customWidth="1"/>
    <col min="8" max="8" width="9.25390625" style="0" customWidth="1"/>
    <col min="9" max="9" width="8.75390625" style="0" customWidth="1"/>
    <col min="10" max="10" width="9.00390625" style="0" customWidth="1"/>
    <col min="11" max="11" width="9.625" style="0" customWidth="1"/>
    <col min="13" max="14" width="12.375" style="0" bestFit="1" customWidth="1"/>
  </cols>
  <sheetData>
    <row r="6" ht="15">
      <c r="A6" s="104" t="s">
        <v>1023</v>
      </c>
    </row>
    <row r="8" ht="12.75">
      <c r="A8" s="3" t="s">
        <v>139</v>
      </c>
    </row>
    <row r="9" ht="12.75">
      <c r="A9" t="s">
        <v>140</v>
      </c>
    </row>
    <row r="10" ht="12.75">
      <c r="A10" t="s">
        <v>141</v>
      </c>
    </row>
    <row r="11" ht="12.75">
      <c r="A11" t="s">
        <v>217</v>
      </c>
    </row>
    <row r="12" ht="12.75">
      <c r="A12" t="s">
        <v>142</v>
      </c>
    </row>
    <row r="13" ht="12.75">
      <c r="A13" t="s">
        <v>143</v>
      </c>
    </row>
    <row r="14" ht="12.75">
      <c r="A14" t="s">
        <v>812</v>
      </c>
    </row>
    <row r="15" ht="12.75">
      <c r="E15" s="77" t="s">
        <v>118</v>
      </c>
    </row>
    <row r="16" spans="1:4" ht="12.75">
      <c r="A16" s="34" t="s">
        <v>608</v>
      </c>
      <c r="B16" s="18"/>
      <c r="C16" s="18"/>
      <c r="D16" s="18"/>
    </row>
    <row r="17" spans="1:6" ht="34.5" customHeight="1">
      <c r="A17" s="20" t="s">
        <v>1202</v>
      </c>
      <c r="B17" s="20" t="s">
        <v>947</v>
      </c>
      <c r="C17" s="20" t="s">
        <v>980</v>
      </c>
      <c r="D17" s="20" t="s">
        <v>961</v>
      </c>
      <c r="E17" s="20" t="s">
        <v>960</v>
      </c>
      <c r="F17" s="35"/>
    </row>
    <row r="18" spans="1:7" ht="12.75">
      <c r="A18" s="25" t="s">
        <v>517</v>
      </c>
      <c r="B18" s="32">
        <v>296541</v>
      </c>
      <c r="C18" s="109">
        <v>0.9111862219422636</v>
      </c>
      <c r="D18" s="32">
        <v>26816</v>
      </c>
      <c r="E18" s="32">
        <v>32909</v>
      </c>
      <c r="G18" t="s">
        <v>218</v>
      </c>
    </row>
    <row r="19" spans="1:7" ht="12.75">
      <c r="A19" s="21" t="s">
        <v>518</v>
      </c>
      <c r="B19" s="32">
        <v>291345</v>
      </c>
      <c r="C19" s="109">
        <v>0.9035858723699881</v>
      </c>
      <c r="D19" s="32">
        <v>26433</v>
      </c>
      <c r="E19" s="32">
        <v>31629</v>
      </c>
      <c r="G19" t="s">
        <v>136</v>
      </c>
    </row>
    <row r="20" spans="1:7" ht="12.75">
      <c r="A20" s="21" t="s">
        <v>519</v>
      </c>
      <c r="B20" s="32">
        <v>281964</v>
      </c>
      <c r="C20" s="109">
        <v>0.8848511095001835</v>
      </c>
      <c r="D20" s="32">
        <v>19329</v>
      </c>
      <c r="E20" s="32">
        <v>28710</v>
      </c>
      <c r="G20" t="s">
        <v>137</v>
      </c>
    </row>
    <row r="21" spans="1:7" ht="12.75">
      <c r="A21" s="21" t="s">
        <v>520</v>
      </c>
      <c r="B21" s="32">
        <v>279910</v>
      </c>
      <c r="C21" s="109">
        <v>0.8539100299574738</v>
      </c>
      <c r="D21" s="32">
        <v>34336</v>
      </c>
      <c r="E21" s="32">
        <v>36390</v>
      </c>
      <c r="G21" t="s">
        <v>138</v>
      </c>
    </row>
    <row r="22" spans="1:5" ht="12.75">
      <c r="A22" s="21" t="s">
        <v>521</v>
      </c>
      <c r="B22" s="32">
        <v>271024</v>
      </c>
      <c r="C22" s="109">
        <v>0.8410756125188139</v>
      </c>
      <c r="D22" s="32">
        <v>23285</v>
      </c>
      <c r="E22" s="32">
        <v>32171</v>
      </c>
    </row>
    <row r="23" spans="1:7" ht="12.75">
      <c r="A23" s="21" t="s">
        <v>522</v>
      </c>
      <c r="B23" s="32">
        <v>268810</v>
      </c>
      <c r="C23" s="109">
        <v>0.8332403412190647</v>
      </c>
      <c r="D23" s="32">
        <v>22894</v>
      </c>
      <c r="E23" s="32">
        <v>25108</v>
      </c>
      <c r="G23" t="s">
        <v>1376</v>
      </c>
    </row>
    <row r="24" spans="1:7" ht="12.75">
      <c r="A24" s="21" t="s">
        <v>523</v>
      </c>
      <c r="B24" s="32">
        <v>273437</v>
      </c>
      <c r="C24" s="109">
        <v>0.8190807407274274</v>
      </c>
      <c r="D24" s="32">
        <v>21023</v>
      </c>
      <c r="E24" s="32">
        <v>16396</v>
      </c>
      <c r="G24" t="s">
        <v>1377</v>
      </c>
    </row>
    <row r="25" spans="1:7" ht="12.75">
      <c r="A25" s="21" t="s">
        <v>524</v>
      </c>
      <c r="B25" s="32">
        <v>278956</v>
      </c>
      <c r="C25" s="109">
        <v>0.8147269796023272</v>
      </c>
      <c r="D25" s="32">
        <v>34336</v>
      </c>
      <c r="E25" s="32">
        <v>28817</v>
      </c>
      <c r="G25" t="s">
        <v>1378</v>
      </c>
    </row>
    <row r="26" spans="1:5" ht="12.75">
      <c r="A26" s="21" t="s">
        <v>525</v>
      </c>
      <c r="B26" s="32">
        <v>273515</v>
      </c>
      <c r="C26" s="109">
        <v>0.8109578562237232</v>
      </c>
      <c r="D26" s="32">
        <v>18851</v>
      </c>
      <c r="E26" s="32">
        <v>24292</v>
      </c>
    </row>
    <row r="27" spans="1:5" ht="12.75">
      <c r="A27" s="21" t="s">
        <v>526</v>
      </c>
      <c r="B27" s="32">
        <v>264530</v>
      </c>
      <c r="C27" s="109">
        <v>0.8033856816159431</v>
      </c>
      <c r="D27" s="32">
        <v>18106</v>
      </c>
      <c r="E27" s="32">
        <v>27091</v>
      </c>
    </row>
    <row r="28" spans="1:7" ht="12.75">
      <c r="A28" s="21" t="s">
        <v>527</v>
      </c>
      <c r="B28" s="32">
        <v>253335</v>
      </c>
      <c r="C28" s="109">
        <v>0.8027879798079025</v>
      </c>
      <c r="D28" s="32">
        <v>17527</v>
      </c>
      <c r="E28" s="32">
        <v>28722</v>
      </c>
      <c r="F28" s="35"/>
      <c r="G28" s="106" t="s">
        <v>1384</v>
      </c>
    </row>
    <row r="29" spans="1:8" ht="12.75">
      <c r="A29" s="25" t="s">
        <v>528</v>
      </c>
      <c r="B29" s="32">
        <v>247373</v>
      </c>
      <c r="C29" s="109">
        <v>0.8173998955834441</v>
      </c>
      <c r="D29" s="32">
        <v>19808</v>
      </c>
      <c r="E29" s="32">
        <v>25770</v>
      </c>
      <c r="G29" s="23"/>
      <c r="H29" s="108" t="s">
        <v>144</v>
      </c>
    </row>
    <row r="30" spans="1:8" ht="12.75">
      <c r="A30" s="36" t="s">
        <v>958</v>
      </c>
      <c r="B30" s="22">
        <f>MIN(B18:B29)</f>
        <v>247373</v>
      </c>
      <c r="C30" s="180">
        <f>MIN(C18:C29)</f>
        <v>0.8027879798079025</v>
      </c>
      <c r="D30" s="22">
        <f>MIN(D18:D29)</f>
        <v>17527</v>
      </c>
      <c r="E30" s="22">
        <f>MIN(E18:E29)</f>
        <v>16396</v>
      </c>
      <c r="G30" s="107"/>
      <c r="H30" s="108" t="s">
        <v>145</v>
      </c>
    </row>
    <row r="31" spans="1:9" ht="12.75">
      <c r="A31" s="105" t="s">
        <v>959</v>
      </c>
      <c r="B31" s="22">
        <f>MAX(B18:B29)</f>
        <v>296541</v>
      </c>
      <c r="C31" s="180">
        <f>MAX(C18:C29)</f>
        <v>0.9111862219422636</v>
      </c>
      <c r="D31" s="22">
        <f>MAX(D18:D29)</f>
        <v>34336</v>
      </c>
      <c r="E31" s="22">
        <f>MAX(E18:E29)</f>
        <v>36390</v>
      </c>
      <c r="G31" s="108" t="s">
        <v>208</v>
      </c>
      <c r="I31" s="3"/>
    </row>
    <row r="32" spans="1:7" ht="12.75">
      <c r="A32" s="110" t="s">
        <v>596</v>
      </c>
      <c r="B32" s="111">
        <f>AVERAGE(B18:B29)</f>
        <v>273395</v>
      </c>
      <c r="C32" s="113">
        <f>AVERAGE(C18:C29)</f>
        <v>0.8413490267557129</v>
      </c>
      <c r="D32" s="111">
        <f>AVERAGE(D18:D29)</f>
        <v>23562</v>
      </c>
      <c r="E32" s="111">
        <f>AVERAGE(E18:E29)</f>
        <v>28167.083333333332</v>
      </c>
      <c r="G32" s="108" t="s">
        <v>209</v>
      </c>
    </row>
    <row r="33" ht="12.75">
      <c r="E33" s="24" t="s">
        <v>611</v>
      </c>
    </row>
    <row r="34" ht="12.75">
      <c r="B34" s="46" t="s">
        <v>593</v>
      </c>
    </row>
    <row r="52" ht="12.75">
      <c r="I52" s="219"/>
    </row>
    <row r="53" ht="12.75">
      <c r="I53" s="56"/>
    </row>
    <row r="54" ht="12.75">
      <c r="I54" s="56"/>
    </row>
    <row r="55" ht="12.75">
      <c r="A55" s="3" t="s">
        <v>1379</v>
      </c>
    </row>
    <row r="56" ht="12.75">
      <c r="A56" s="35" t="s">
        <v>1380</v>
      </c>
    </row>
    <row r="57" ht="12.75">
      <c r="A57" t="s">
        <v>1381</v>
      </c>
    </row>
    <row r="58" spans="1:10" ht="12.75">
      <c r="A58" s="13" t="s">
        <v>610</v>
      </c>
      <c r="J58" s="77" t="s">
        <v>119</v>
      </c>
    </row>
    <row r="59" spans="1:10" ht="45">
      <c r="A59" s="20" t="s">
        <v>1202</v>
      </c>
      <c r="B59" s="33" t="s">
        <v>478</v>
      </c>
      <c r="C59" s="20" t="s">
        <v>477</v>
      </c>
      <c r="D59" s="20" t="s">
        <v>476</v>
      </c>
      <c r="E59" s="20" t="s">
        <v>117</v>
      </c>
      <c r="F59" s="220" t="s">
        <v>1073</v>
      </c>
      <c r="G59" s="20" t="s">
        <v>981</v>
      </c>
      <c r="H59" s="20" t="s">
        <v>475</v>
      </c>
      <c r="I59" s="221" t="s">
        <v>479</v>
      </c>
      <c r="J59" s="30" t="s">
        <v>982</v>
      </c>
    </row>
    <row r="60" spans="1:10" ht="12.75">
      <c r="A60" s="25" t="s">
        <v>517</v>
      </c>
      <c r="B60" s="32">
        <v>2599</v>
      </c>
      <c r="C60" s="32">
        <v>2480</v>
      </c>
      <c r="D60" s="32">
        <v>1002</v>
      </c>
      <c r="E60" s="32">
        <v>3448</v>
      </c>
      <c r="F60" s="32">
        <v>9529</v>
      </c>
      <c r="G60" s="109">
        <v>0.9805515538176579</v>
      </c>
      <c r="H60" s="32">
        <v>6772</v>
      </c>
      <c r="I60" s="32">
        <f>F60+H60</f>
        <v>16301</v>
      </c>
      <c r="J60" s="64">
        <f aca="true" t="shared" si="0" ref="J60:J71">I60/B18</f>
        <v>0.05497047625792049</v>
      </c>
    </row>
    <row r="61" spans="1:10" ht="12.75">
      <c r="A61" s="21" t="s">
        <v>518</v>
      </c>
      <c r="B61" s="32">
        <v>2501</v>
      </c>
      <c r="C61" s="32">
        <v>2252</v>
      </c>
      <c r="D61" s="32">
        <v>906</v>
      </c>
      <c r="E61" s="32">
        <v>3166</v>
      </c>
      <c r="F61" s="32">
        <v>8825</v>
      </c>
      <c r="G61" s="109">
        <v>0.9360415782774714</v>
      </c>
      <c r="H61" s="32">
        <v>5777</v>
      </c>
      <c r="I61" s="32">
        <f aca="true" t="shared" si="1" ref="I61:I71">F61+H61</f>
        <v>14602</v>
      </c>
      <c r="J61" s="64">
        <f t="shared" si="0"/>
        <v>0.0501192743997666</v>
      </c>
    </row>
    <row r="62" spans="1:10" ht="12.75">
      <c r="A62" s="21" t="s">
        <v>519</v>
      </c>
      <c r="B62" s="32">
        <v>2441</v>
      </c>
      <c r="C62" s="32">
        <v>2357</v>
      </c>
      <c r="D62" s="32">
        <v>877</v>
      </c>
      <c r="E62" s="32">
        <v>3260</v>
      </c>
      <c r="F62" s="32">
        <v>8935</v>
      </c>
      <c r="G62" s="109">
        <v>0.8564992331288344</v>
      </c>
      <c r="H62" s="32">
        <v>4552</v>
      </c>
      <c r="I62" s="32">
        <f t="shared" si="1"/>
        <v>13487</v>
      </c>
      <c r="J62" s="64">
        <f t="shared" si="0"/>
        <v>0.04783234739186563</v>
      </c>
    </row>
    <row r="63" spans="1:10" ht="12.75">
      <c r="A63" s="21" t="s">
        <v>520</v>
      </c>
      <c r="B63" s="32">
        <v>4794</v>
      </c>
      <c r="C63" s="32">
        <v>5615</v>
      </c>
      <c r="D63" s="32">
        <v>1261</v>
      </c>
      <c r="E63" s="32">
        <v>7088</v>
      </c>
      <c r="F63" s="32">
        <v>18758</v>
      </c>
      <c r="G63" s="109">
        <v>0.7907761055604738</v>
      </c>
      <c r="H63" s="32">
        <v>2981</v>
      </c>
      <c r="I63" s="32">
        <f t="shared" si="1"/>
        <v>21739</v>
      </c>
      <c r="J63" s="64">
        <f t="shared" si="0"/>
        <v>0.07766424922296453</v>
      </c>
    </row>
    <row r="64" spans="1:10" ht="12.75">
      <c r="A64" s="21" t="s">
        <v>521</v>
      </c>
      <c r="B64" s="32">
        <v>4452</v>
      </c>
      <c r="C64" s="32">
        <v>4799</v>
      </c>
      <c r="D64" s="32">
        <v>1153</v>
      </c>
      <c r="E64" s="32">
        <v>6235</v>
      </c>
      <c r="F64" s="32">
        <v>16639</v>
      </c>
      <c r="G64" s="109">
        <v>0.7589745928933084</v>
      </c>
      <c r="H64" s="32">
        <v>2148</v>
      </c>
      <c r="I64" s="32">
        <f t="shared" si="1"/>
        <v>18787</v>
      </c>
      <c r="J64" s="64">
        <f t="shared" si="0"/>
        <v>0.06931858433201488</v>
      </c>
    </row>
    <row r="65" spans="1:10" ht="12.75">
      <c r="A65" s="21" t="s">
        <v>522</v>
      </c>
      <c r="B65" s="32">
        <v>4078</v>
      </c>
      <c r="C65" s="32">
        <v>4310</v>
      </c>
      <c r="D65" s="32">
        <v>1108</v>
      </c>
      <c r="E65" s="32">
        <v>5573</v>
      </c>
      <c r="F65" s="32">
        <v>15069</v>
      </c>
      <c r="G65" s="109">
        <v>0.7386040584256446</v>
      </c>
      <c r="H65" s="32">
        <v>1748</v>
      </c>
      <c r="I65" s="32">
        <f t="shared" si="1"/>
        <v>16817</v>
      </c>
      <c r="J65" s="64">
        <f t="shared" si="0"/>
        <v>0.06256091663256576</v>
      </c>
    </row>
    <row r="66" spans="1:10" ht="12.75">
      <c r="A66" s="21" t="s">
        <v>523</v>
      </c>
      <c r="B66" s="32">
        <v>4007</v>
      </c>
      <c r="C66" s="32">
        <v>4146</v>
      </c>
      <c r="D66" s="32">
        <v>1076</v>
      </c>
      <c r="E66" s="32">
        <v>5400</v>
      </c>
      <c r="F66" s="32">
        <v>14629</v>
      </c>
      <c r="G66" s="109">
        <v>0.7212799526673898</v>
      </c>
      <c r="H66" s="32">
        <v>1548</v>
      </c>
      <c r="I66" s="32">
        <f t="shared" si="1"/>
        <v>16177</v>
      </c>
      <c r="J66" s="64">
        <f t="shared" si="0"/>
        <v>0.05916170818140925</v>
      </c>
    </row>
    <row r="67" spans="1:10" ht="12.75">
      <c r="A67" s="21" t="s">
        <v>524</v>
      </c>
      <c r="B67" s="32">
        <v>4018</v>
      </c>
      <c r="C67" s="32">
        <v>3905</v>
      </c>
      <c r="D67" s="32">
        <v>1067</v>
      </c>
      <c r="E67" s="32">
        <v>5175</v>
      </c>
      <c r="F67" s="32">
        <v>14165</v>
      </c>
      <c r="G67" s="109">
        <v>0.7277164140765476</v>
      </c>
      <c r="H67" s="32">
        <v>1282</v>
      </c>
      <c r="I67" s="32">
        <f t="shared" si="1"/>
        <v>15447</v>
      </c>
      <c r="J67" s="64">
        <f t="shared" si="0"/>
        <v>0.055374324266192515</v>
      </c>
    </row>
    <row r="68" spans="1:10" ht="12.75">
      <c r="A68" s="21" t="s">
        <v>525</v>
      </c>
      <c r="B68" s="32">
        <v>3813</v>
      </c>
      <c r="C68" s="32">
        <v>3660</v>
      </c>
      <c r="D68" s="32">
        <v>1230</v>
      </c>
      <c r="E68" s="32">
        <v>5037</v>
      </c>
      <c r="F68" s="32">
        <v>13740</v>
      </c>
      <c r="G68" s="109">
        <v>0.7365317609220048</v>
      </c>
      <c r="H68" s="32">
        <v>1081</v>
      </c>
      <c r="I68" s="32">
        <f t="shared" si="1"/>
        <v>14821</v>
      </c>
      <c r="J68" s="64">
        <f t="shared" si="0"/>
        <v>0.0541871560974718</v>
      </c>
    </row>
    <row r="69" spans="1:10" ht="12.75">
      <c r="A69" s="21" t="s">
        <v>526</v>
      </c>
      <c r="B69" s="32">
        <v>3538</v>
      </c>
      <c r="C69" s="32">
        <v>3315</v>
      </c>
      <c r="D69" s="32">
        <v>1272</v>
      </c>
      <c r="E69" s="32">
        <v>4772</v>
      </c>
      <c r="F69" s="32">
        <v>12897</v>
      </c>
      <c r="G69" s="109">
        <v>0.728561744435657</v>
      </c>
      <c r="H69" s="32">
        <v>889</v>
      </c>
      <c r="I69" s="32">
        <f t="shared" si="1"/>
        <v>13786</v>
      </c>
      <c r="J69" s="64">
        <f t="shared" si="0"/>
        <v>0.05211507201451631</v>
      </c>
    </row>
    <row r="70" spans="1:10" ht="12.75">
      <c r="A70" s="21" t="s">
        <v>527</v>
      </c>
      <c r="B70" s="32">
        <v>3158</v>
      </c>
      <c r="C70" s="32">
        <v>2907</v>
      </c>
      <c r="D70" s="32">
        <v>1214</v>
      </c>
      <c r="E70" s="32">
        <v>4219</v>
      </c>
      <c r="F70" s="32">
        <v>11498</v>
      </c>
      <c r="G70" s="109">
        <v>0.7176830410086761</v>
      </c>
      <c r="H70" s="32">
        <v>741</v>
      </c>
      <c r="I70" s="32">
        <f t="shared" si="1"/>
        <v>12239</v>
      </c>
      <c r="J70" s="64">
        <f t="shared" si="0"/>
        <v>0.04831152426628772</v>
      </c>
    </row>
    <row r="71" spans="1:10" ht="12.75">
      <c r="A71" s="25" t="s">
        <v>528</v>
      </c>
      <c r="B71" s="32">
        <v>2826</v>
      </c>
      <c r="C71" s="32">
        <v>2252</v>
      </c>
      <c r="D71" s="32">
        <v>951</v>
      </c>
      <c r="E71" s="32">
        <v>3276</v>
      </c>
      <c r="F71" s="32">
        <v>9305</v>
      </c>
      <c r="G71" s="109">
        <v>0.7831832337345341</v>
      </c>
      <c r="H71" s="32">
        <v>3553</v>
      </c>
      <c r="I71" s="32">
        <f t="shared" si="1"/>
        <v>12858</v>
      </c>
      <c r="J71" s="64">
        <f t="shared" si="0"/>
        <v>0.051978186786755226</v>
      </c>
    </row>
    <row r="72" spans="1:10" ht="12.75">
      <c r="A72" s="110" t="s">
        <v>958</v>
      </c>
      <c r="B72" s="22">
        <f>MIN(B60:B71)</f>
        <v>2441</v>
      </c>
      <c r="C72" s="22">
        <f aca="true" t="shared" si="2" ref="C72:J72">MIN(C60:C71)</f>
        <v>2252</v>
      </c>
      <c r="D72" s="22">
        <f t="shared" si="2"/>
        <v>877</v>
      </c>
      <c r="E72" s="22">
        <f t="shared" si="2"/>
        <v>3166</v>
      </c>
      <c r="F72" s="22">
        <f t="shared" si="2"/>
        <v>8825</v>
      </c>
      <c r="G72" s="180">
        <f t="shared" si="2"/>
        <v>0.7176830410086761</v>
      </c>
      <c r="H72" s="22">
        <f t="shared" si="2"/>
        <v>741</v>
      </c>
      <c r="I72" s="22">
        <f t="shared" si="2"/>
        <v>12239</v>
      </c>
      <c r="J72" s="181">
        <f t="shared" si="2"/>
        <v>0.04783234739186563</v>
      </c>
    </row>
    <row r="73" spans="1:10" ht="12.75">
      <c r="A73" s="110" t="s">
        <v>959</v>
      </c>
      <c r="B73" s="22">
        <f>MAX(B60:B71)</f>
        <v>4794</v>
      </c>
      <c r="C73" s="22">
        <f aca="true" t="shared" si="3" ref="C73:J73">MAX(C60:C71)</f>
        <v>5615</v>
      </c>
      <c r="D73" s="22">
        <f t="shared" si="3"/>
        <v>1272</v>
      </c>
      <c r="E73" s="22">
        <f t="shared" si="3"/>
        <v>7088</v>
      </c>
      <c r="F73" s="22">
        <f t="shared" si="3"/>
        <v>18758</v>
      </c>
      <c r="G73" s="180">
        <f t="shared" si="3"/>
        <v>0.9805515538176579</v>
      </c>
      <c r="H73" s="22">
        <f t="shared" si="3"/>
        <v>6772</v>
      </c>
      <c r="I73" s="22">
        <f t="shared" si="3"/>
        <v>21739</v>
      </c>
      <c r="J73" s="181">
        <f t="shared" si="3"/>
        <v>0.07766424922296453</v>
      </c>
    </row>
    <row r="74" spans="1:10" ht="12.75">
      <c r="A74" s="110" t="s">
        <v>596</v>
      </c>
      <c r="B74" s="111">
        <f>AVERAGE(B60:B71)</f>
        <v>3518.75</v>
      </c>
      <c r="C74" s="111">
        <f aca="true" t="shared" si="4" ref="C74:J74">AVERAGE(C60:C71)</f>
        <v>3499.8333333333335</v>
      </c>
      <c r="D74" s="111">
        <f t="shared" si="4"/>
        <v>1093.0833333333333</v>
      </c>
      <c r="E74" s="111">
        <f t="shared" si="4"/>
        <v>4720.75</v>
      </c>
      <c r="F74" s="111">
        <f t="shared" si="4"/>
        <v>12832.416666666666</v>
      </c>
      <c r="G74" s="113">
        <f>AVERAGE(G60:G71)</f>
        <v>0.78970027241235</v>
      </c>
      <c r="H74" s="111">
        <f t="shared" si="4"/>
        <v>2756</v>
      </c>
      <c r="I74" s="111">
        <f t="shared" si="4"/>
        <v>15588.416666666666</v>
      </c>
      <c r="J74" s="114">
        <f t="shared" si="4"/>
        <v>0.056966151654144224</v>
      </c>
    </row>
    <row r="75" spans="1:10" ht="12.75">
      <c r="A75" s="110" t="s">
        <v>473</v>
      </c>
      <c r="B75" s="115">
        <f>1-(B71/B63)</f>
        <v>0.4105131414267835</v>
      </c>
      <c r="C75" s="115">
        <f>1-(C71/C63)</f>
        <v>0.5989314336598397</v>
      </c>
      <c r="D75" s="115">
        <f>1-(D71/D69)</f>
        <v>0.25235849056603776</v>
      </c>
      <c r="E75" s="115">
        <f>1-(E71/E63)</f>
        <v>0.5378103837471784</v>
      </c>
      <c r="F75" s="115">
        <f>1-(F71/F63)</f>
        <v>0.5039449834737179</v>
      </c>
      <c r="G75" s="112" t="s">
        <v>474</v>
      </c>
      <c r="H75" s="115">
        <f>1-(H70/H60)</f>
        <v>0.8905788541051388</v>
      </c>
      <c r="I75" s="115">
        <f>1-(I71/I63)</f>
        <v>0.408528451170707</v>
      </c>
      <c r="J75" s="116" t="s">
        <v>474</v>
      </c>
    </row>
    <row r="76" spans="1:10" ht="12.75">
      <c r="A76" s="31" t="s">
        <v>988</v>
      </c>
      <c r="B76" s="161"/>
      <c r="C76" s="161"/>
      <c r="D76" s="161"/>
      <c r="E76" s="161"/>
      <c r="F76" s="161"/>
      <c r="I76" s="161"/>
      <c r="J76" s="24" t="s">
        <v>611</v>
      </c>
    </row>
    <row r="77" spans="1:7" ht="12.75">
      <c r="A77" s="117" t="s">
        <v>491</v>
      </c>
      <c r="B77" s="118"/>
      <c r="C77" s="119" t="s">
        <v>819</v>
      </c>
      <c r="D77" s="41"/>
      <c r="E77" s="41"/>
      <c r="F77" s="41"/>
      <c r="G77" s="40"/>
    </row>
    <row r="78" spans="1:7" ht="12.75">
      <c r="A78" s="117" t="s">
        <v>490</v>
      </c>
      <c r="B78" s="118"/>
      <c r="C78" s="119" t="s">
        <v>1056</v>
      </c>
      <c r="D78" s="41"/>
      <c r="E78" s="41"/>
      <c r="F78" s="41"/>
      <c r="G78" s="40"/>
    </row>
    <row r="79" spans="1:7" ht="12.75">
      <c r="A79" s="117" t="s">
        <v>489</v>
      </c>
      <c r="B79" s="118"/>
      <c r="C79" s="119" t="s">
        <v>1057</v>
      </c>
      <c r="D79" s="41"/>
      <c r="E79" s="41"/>
      <c r="F79" s="41"/>
      <c r="G79" s="40"/>
    </row>
    <row r="80" spans="1:7" ht="12.75">
      <c r="A80" s="117" t="s">
        <v>1083</v>
      </c>
      <c r="B80" s="118"/>
      <c r="C80" s="119" t="s">
        <v>1058</v>
      </c>
      <c r="D80" s="41"/>
      <c r="E80" s="41"/>
      <c r="F80" s="41"/>
      <c r="G80" s="40"/>
    </row>
    <row r="81" spans="1:7" ht="12.75">
      <c r="A81" s="117" t="s">
        <v>962</v>
      </c>
      <c r="B81" s="118"/>
      <c r="C81" s="119" t="s">
        <v>1059</v>
      </c>
      <c r="D81" s="41"/>
      <c r="E81" s="41"/>
      <c r="F81" s="41"/>
      <c r="G81" s="40"/>
    </row>
    <row r="82" ht="12.75">
      <c r="A82" s="3" t="s">
        <v>146</v>
      </c>
    </row>
    <row r="83" spans="1:10" ht="12.75">
      <c r="A83" t="s">
        <v>147</v>
      </c>
      <c r="J83" s="3"/>
    </row>
    <row r="84" ht="12.75">
      <c r="A84" s="155" t="s">
        <v>148</v>
      </c>
    </row>
    <row r="85" ht="12.75">
      <c r="A85" t="s">
        <v>149</v>
      </c>
    </row>
    <row r="86" ht="12.75">
      <c r="A86" t="s">
        <v>813</v>
      </c>
    </row>
    <row r="87" spans="2:6" ht="12.75">
      <c r="B87" s="78" t="s">
        <v>592</v>
      </c>
      <c r="C87" s="57"/>
      <c r="D87" s="57"/>
      <c r="E87" s="57"/>
      <c r="F87" s="57"/>
    </row>
    <row r="109" ht="12.75">
      <c r="A109" s="159" t="s">
        <v>1263</v>
      </c>
    </row>
    <row r="110" ht="12.75">
      <c r="A110" t="s">
        <v>1264</v>
      </c>
    </row>
    <row r="111" ht="12.75">
      <c r="A111" t="s">
        <v>1259</v>
      </c>
    </row>
    <row r="112" ht="12.75">
      <c r="A112" t="s">
        <v>1260</v>
      </c>
    </row>
    <row r="113" ht="12.75">
      <c r="A113" t="s">
        <v>1261</v>
      </c>
    </row>
    <row r="114" ht="12.75">
      <c r="A114" t="s">
        <v>1262</v>
      </c>
    </row>
    <row r="116" ht="12.75">
      <c r="A116" s="3" t="s">
        <v>1382</v>
      </c>
    </row>
    <row r="117" ht="12.75">
      <c r="A117" t="s">
        <v>1267</v>
      </c>
    </row>
    <row r="118" ht="12.75">
      <c r="A118" t="s">
        <v>5</v>
      </c>
    </row>
    <row r="119" ht="12.75">
      <c r="J119" s="77" t="s">
        <v>120</v>
      </c>
    </row>
    <row r="120" ht="12.75">
      <c r="A120" s="13" t="s">
        <v>1021</v>
      </c>
    </row>
    <row r="121" spans="1:10" ht="45">
      <c r="A121" s="20" t="s">
        <v>1202</v>
      </c>
      <c r="B121" s="33" t="s">
        <v>478</v>
      </c>
      <c r="C121" s="20" t="s">
        <v>477</v>
      </c>
      <c r="D121" s="20" t="s">
        <v>476</v>
      </c>
      <c r="E121" s="20" t="s">
        <v>117</v>
      </c>
      <c r="F121" s="220" t="s">
        <v>1073</v>
      </c>
      <c r="G121" s="20" t="s">
        <v>981</v>
      </c>
      <c r="H121" s="20" t="s">
        <v>475</v>
      </c>
      <c r="I121" s="221" t="s">
        <v>479</v>
      </c>
      <c r="J121" s="30" t="s">
        <v>983</v>
      </c>
    </row>
    <row r="122" spans="1:10" ht="12.75">
      <c r="A122" s="25" t="s">
        <v>517</v>
      </c>
      <c r="B122" s="32">
        <v>479</v>
      </c>
      <c r="C122" s="32">
        <v>381</v>
      </c>
      <c r="D122" s="32">
        <v>78</v>
      </c>
      <c r="E122" s="32">
        <v>406</v>
      </c>
      <c r="F122" s="32">
        <f>SUM(B122:E122)</f>
        <v>1344</v>
      </c>
      <c r="G122" s="87">
        <v>1.037037037037037</v>
      </c>
      <c r="H122" s="32">
        <v>4148</v>
      </c>
      <c r="I122" s="32">
        <f>F122+H122</f>
        <v>5492</v>
      </c>
      <c r="J122" s="64">
        <f aca="true" t="shared" si="5" ref="J122:J133">I122/D18</f>
        <v>0.20480310262529833</v>
      </c>
    </row>
    <row r="123" spans="1:10" ht="12.75">
      <c r="A123" s="21" t="s">
        <v>518</v>
      </c>
      <c r="B123" s="32">
        <v>362</v>
      </c>
      <c r="C123" s="32">
        <v>296</v>
      </c>
      <c r="D123" s="32">
        <v>86</v>
      </c>
      <c r="E123" s="32">
        <v>357</v>
      </c>
      <c r="F123" s="32">
        <f aca="true" t="shared" si="6" ref="F123:F133">SUM(B123:E123)</f>
        <v>1101</v>
      </c>
      <c r="G123" s="87">
        <v>1.0110192837465564</v>
      </c>
      <c r="H123" s="32">
        <v>598</v>
      </c>
      <c r="I123" s="32">
        <f aca="true" t="shared" si="7" ref="I123:I133">F123+H123</f>
        <v>1699</v>
      </c>
      <c r="J123" s="64">
        <f t="shared" si="5"/>
        <v>0.06427571596110922</v>
      </c>
    </row>
    <row r="124" spans="1:10" ht="12.75">
      <c r="A124" s="21" t="s">
        <v>519</v>
      </c>
      <c r="B124" s="32">
        <v>503</v>
      </c>
      <c r="C124" s="32">
        <v>594</v>
      </c>
      <c r="D124" s="32">
        <v>144</v>
      </c>
      <c r="E124" s="32">
        <v>730</v>
      </c>
      <c r="F124" s="32">
        <f t="shared" si="6"/>
        <v>1971</v>
      </c>
      <c r="G124" s="87">
        <v>0.8663736263736264</v>
      </c>
      <c r="H124" s="32">
        <v>331</v>
      </c>
      <c r="I124" s="32">
        <f t="shared" si="7"/>
        <v>2302</v>
      </c>
      <c r="J124" s="64">
        <f t="shared" si="5"/>
        <v>0.11909565937192819</v>
      </c>
    </row>
    <row r="125" spans="1:10" ht="12.75">
      <c r="A125" s="21" t="s">
        <v>520</v>
      </c>
      <c r="B125" s="32">
        <v>3204</v>
      </c>
      <c r="C125" s="32">
        <v>4224</v>
      </c>
      <c r="D125" s="32">
        <v>891</v>
      </c>
      <c r="E125" s="32">
        <v>5282</v>
      </c>
      <c r="F125" s="32">
        <f t="shared" si="6"/>
        <v>13601</v>
      </c>
      <c r="G125" s="87">
        <v>0.8096797237766401</v>
      </c>
      <c r="H125" s="32">
        <v>455</v>
      </c>
      <c r="I125" s="32">
        <f t="shared" si="7"/>
        <v>14056</v>
      </c>
      <c r="J125" s="64">
        <f t="shared" si="5"/>
        <v>0.4093662628145387</v>
      </c>
    </row>
    <row r="126" spans="1:10" ht="12.75">
      <c r="A126" s="21" t="s">
        <v>521</v>
      </c>
      <c r="B126" s="32">
        <v>858</v>
      </c>
      <c r="C126" s="32">
        <v>728</v>
      </c>
      <c r="D126" s="32">
        <v>233</v>
      </c>
      <c r="E126" s="32">
        <v>948</v>
      </c>
      <c r="F126" s="32">
        <f t="shared" si="6"/>
        <v>2767</v>
      </c>
      <c r="G126" s="87">
        <v>0.9430811179277437</v>
      </c>
      <c r="H126" s="32">
        <v>303</v>
      </c>
      <c r="I126" s="32">
        <f t="shared" si="7"/>
        <v>3070</v>
      </c>
      <c r="J126" s="64">
        <f t="shared" si="5"/>
        <v>0.1318445351084389</v>
      </c>
    </row>
    <row r="127" spans="1:10" ht="12.75">
      <c r="A127" s="21" t="s">
        <v>522</v>
      </c>
      <c r="B127" s="32">
        <v>563</v>
      </c>
      <c r="C127" s="32">
        <v>510</v>
      </c>
      <c r="D127" s="32">
        <v>134</v>
      </c>
      <c r="E127" s="32">
        <v>572</v>
      </c>
      <c r="F127" s="32">
        <f t="shared" si="6"/>
        <v>1779</v>
      </c>
      <c r="G127" s="87">
        <v>0.8395469561113733</v>
      </c>
      <c r="H127" s="32">
        <v>178</v>
      </c>
      <c r="I127" s="32">
        <f t="shared" si="7"/>
        <v>1957</v>
      </c>
      <c r="J127" s="64">
        <f t="shared" si="5"/>
        <v>0.08548091202935267</v>
      </c>
    </row>
    <row r="128" spans="1:10" ht="12.75">
      <c r="A128" s="21" t="s">
        <v>523</v>
      </c>
      <c r="B128" s="32">
        <v>432</v>
      </c>
      <c r="C128" s="32">
        <v>404</v>
      </c>
      <c r="D128" s="32">
        <v>90</v>
      </c>
      <c r="E128" s="32">
        <v>489</v>
      </c>
      <c r="F128" s="32">
        <f t="shared" si="6"/>
        <v>1415</v>
      </c>
      <c r="G128" s="87">
        <v>0.7558760683760684</v>
      </c>
      <c r="H128" s="32">
        <v>145</v>
      </c>
      <c r="I128" s="32">
        <f t="shared" si="7"/>
        <v>1560</v>
      </c>
      <c r="J128" s="64">
        <f t="shared" si="5"/>
        <v>0.07420444275317509</v>
      </c>
    </row>
    <row r="129" spans="1:10" ht="12.75">
      <c r="A129" s="21" t="s">
        <v>524</v>
      </c>
      <c r="B129" s="32">
        <v>722</v>
      </c>
      <c r="C129" s="32">
        <v>609</v>
      </c>
      <c r="D129" s="32">
        <v>163</v>
      </c>
      <c r="E129" s="32">
        <v>690</v>
      </c>
      <c r="F129" s="32">
        <f t="shared" si="6"/>
        <v>2184</v>
      </c>
      <c r="G129" s="87">
        <v>0.9495652173913044</v>
      </c>
      <c r="H129" s="32">
        <v>215</v>
      </c>
      <c r="I129" s="32">
        <f t="shared" si="7"/>
        <v>2399</v>
      </c>
      <c r="J129" s="64">
        <f t="shared" si="5"/>
        <v>0.0698683597390494</v>
      </c>
    </row>
    <row r="130" spans="1:10" ht="12.75">
      <c r="A130" s="21" t="s">
        <v>525</v>
      </c>
      <c r="B130" s="32">
        <v>484</v>
      </c>
      <c r="C130" s="32">
        <v>485</v>
      </c>
      <c r="D130" s="32">
        <v>312</v>
      </c>
      <c r="E130" s="32">
        <v>672</v>
      </c>
      <c r="F130" s="32">
        <f t="shared" si="6"/>
        <v>1953</v>
      </c>
      <c r="G130" s="87">
        <v>1.1046380090497738</v>
      </c>
      <c r="H130" s="32">
        <v>141</v>
      </c>
      <c r="I130" s="32">
        <f t="shared" si="7"/>
        <v>2094</v>
      </c>
      <c r="J130" s="64">
        <f t="shared" si="5"/>
        <v>0.11108164023128747</v>
      </c>
    </row>
    <row r="131" spans="1:10" ht="12.75">
      <c r="A131" s="21" t="s">
        <v>526</v>
      </c>
      <c r="B131" s="32">
        <v>383</v>
      </c>
      <c r="C131" s="32">
        <v>375</v>
      </c>
      <c r="D131" s="32">
        <v>231</v>
      </c>
      <c r="E131" s="32">
        <v>544</v>
      </c>
      <c r="F131" s="32">
        <f t="shared" si="6"/>
        <v>1533</v>
      </c>
      <c r="G131" s="87">
        <v>0.8034591194968553</v>
      </c>
      <c r="H131" s="32">
        <v>90</v>
      </c>
      <c r="I131" s="32">
        <f t="shared" si="7"/>
        <v>1623</v>
      </c>
      <c r="J131" s="64">
        <f t="shared" si="5"/>
        <v>0.08963879377002099</v>
      </c>
    </row>
    <row r="132" spans="1:10" ht="12.75">
      <c r="A132" s="21" t="s">
        <v>527</v>
      </c>
      <c r="B132" s="32">
        <v>303</v>
      </c>
      <c r="C132" s="32">
        <v>263</v>
      </c>
      <c r="D132" s="32">
        <v>113</v>
      </c>
      <c r="E132" s="32">
        <v>324</v>
      </c>
      <c r="F132" s="32">
        <f t="shared" si="6"/>
        <v>1003</v>
      </c>
      <c r="G132" s="87">
        <v>0.8330564784053156</v>
      </c>
      <c r="H132" s="32">
        <v>84</v>
      </c>
      <c r="I132" s="32">
        <f t="shared" si="7"/>
        <v>1087</v>
      </c>
      <c r="J132" s="64">
        <f t="shared" si="5"/>
        <v>0.06201859987447937</v>
      </c>
    </row>
    <row r="133" spans="1:10" ht="12.75">
      <c r="A133" s="25" t="s">
        <v>528</v>
      </c>
      <c r="B133" s="32">
        <v>265</v>
      </c>
      <c r="C133" s="32">
        <v>230</v>
      </c>
      <c r="D133" s="32">
        <v>103</v>
      </c>
      <c r="E133" s="32">
        <v>103</v>
      </c>
      <c r="F133" s="32">
        <f t="shared" si="6"/>
        <v>701</v>
      </c>
      <c r="G133" s="87">
        <v>0.5666936135812449</v>
      </c>
      <c r="H133" s="32">
        <v>3945</v>
      </c>
      <c r="I133" s="32">
        <f t="shared" si="7"/>
        <v>4646</v>
      </c>
      <c r="J133" s="64">
        <f t="shared" si="5"/>
        <v>0.23455169628432956</v>
      </c>
    </row>
    <row r="134" spans="1:10" ht="12.75">
      <c r="A134" s="110" t="s">
        <v>958</v>
      </c>
      <c r="B134" s="22">
        <f>MIN(B122:B133)</f>
        <v>265</v>
      </c>
      <c r="C134" s="22">
        <f aca="true" t="shared" si="8" ref="C134:J134">MIN(C122:C133)</f>
        <v>230</v>
      </c>
      <c r="D134" s="22">
        <f t="shared" si="8"/>
        <v>78</v>
      </c>
      <c r="E134" s="22">
        <f t="shared" si="8"/>
        <v>103</v>
      </c>
      <c r="F134" s="22">
        <f t="shared" si="8"/>
        <v>701</v>
      </c>
      <c r="G134" s="112">
        <f t="shared" si="8"/>
        <v>0.5666936135812449</v>
      </c>
      <c r="H134" s="111">
        <f t="shared" si="8"/>
        <v>84</v>
      </c>
      <c r="I134" s="111">
        <f t="shared" si="8"/>
        <v>1087</v>
      </c>
      <c r="J134" s="114">
        <f t="shared" si="8"/>
        <v>0.06201859987447937</v>
      </c>
    </row>
    <row r="135" spans="1:10" ht="12.75">
      <c r="A135" s="110" t="s">
        <v>959</v>
      </c>
      <c r="B135" s="22">
        <f>MAX(B122:B133)</f>
        <v>3204</v>
      </c>
      <c r="C135" s="22">
        <f aca="true" t="shared" si="9" ref="C135:J135">MAX(C122:C133)</f>
        <v>4224</v>
      </c>
      <c r="D135" s="22">
        <f t="shared" si="9"/>
        <v>891</v>
      </c>
      <c r="E135" s="22">
        <f t="shared" si="9"/>
        <v>5282</v>
      </c>
      <c r="F135" s="22">
        <f t="shared" si="9"/>
        <v>13601</v>
      </c>
      <c r="G135" s="112">
        <f t="shared" si="9"/>
        <v>1.1046380090497738</v>
      </c>
      <c r="H135" s="111">
        <f t="shared" si="9"/>
        <v>4148</v>
      </c>
      <c r="I135" s="111">
        <f t="shared" si="9"/>
        <v>14056</v>
      </c>
      <c r="J135" s="114">
        <f t="shared" si="9"/>
        <v>0.4093662628145387</v>
      </c>
    </row>
    <row r="136" spans="1:10" ht="12.75">
      <c r="A136" s="110" t="s">
        <v>596</v>
      </c>
      <c r="B136" s="111">
        <f>AVERAGE(B122:B133)</f>
        <v>713.1666666666666</v>
      </c>
      <c r="C136" s="111">
        <f aca="true" t="shared" si="10" ref="C136:J136">AVERAGE(C122:C133)</f>
        <v>758.25</v>
      </c>
      <c r="D136" s="111">
        <f t="shared" si="10"/>
        <v>214.83333333333334</v>
      </c>
      <c r="E136" s="111">
        <f t="shared" si="10"/>
        <v>926.4166666666666</v>
      </c>
      <c r="F136" s="111">
        <f t="shared" si="10"/>
        <v>2612.6666666666665</v>
      </c>
      <c r="G136" s="112">
        <f t="shared" si="10"/>
        <v>0.8766688542727951</v>
      </c>
      <c r="H136" s="111">
        <f t="shared" si="10"/>
        <v>886.0833333333334</v>
      </c>
      <c r="I136" s="111">
        <f t="shared" si="10"/>
        <v>3498.75</v>
      </c>
      <c r="J136" s="114">
        <f t="shared" si="10"/>
        <v>0.13801914338025065</v>
      </c>
    </row>
    <row r="137" spans="2:10" ht="12.75">
      <c r="B137" s="71"/>
      <c r="C137" s="71"/>
      <c r="D137" s="71"/>
      <c r="E137" s="71"/>
      <c r="F137" s="71"/>
      <c r="J137" s="24" t="s">
        <v>611</v>
      </c>
    </row>
    <row r="138" ht="12.75">
      <c r="A138" s="3" t="s">
        <v>1265</v>
      </c>
    </row>
    <row r="139" ht="12.75">
      <c r="A139" t="s">
        <v>1266</v>
      </c>
    </row>
    <row r="140" ht="12.75">
      <c r="B140" s="78" t="s">
        <v>591</v>
      </c>
    </row>
    <row r="144" ht="12.75">
      <c r="I144" s="3"/>
    </row>
    <row r="147" ht="12.75">
      <c r="I147" s="3"/>
    </row>
    <row r="149" ht="12.75">
      <c r="I149" s="4"/>
    </row>
    <row r="163" ht="12.75">
      <c r="A163" s="3" t="s">
        <v>1268</v>
      </c>
    </row>
    <row r="164" ht="12.75">
      <c r="A164" t="s">
        <v>150</v>
      </c>
    </row>
    <row r="165" ht="12.75">
      <c r="A165" s="4" t="s">
        <v>1269</v>
      </c>
    </row>
    <row r="166" ht="12.75">
      <c r="A166" t="s">
        <v>1270</v>
      </c>
    </row>
    <row r="168" ht="12.75">
      <c r="A168" s="3" t="s">
        <v>1274</v>
      </c>
    </row>
    <row r="169" ht="12.75">
      <c r="A169" s="4" t="s">
        <v>1275</v>
      </c>
    </row>
    <row r="170" ht="12.75">
      <c r="A170" t="s">
        <v>1271</v>
      </c>
    </row>
    <row r="171" ht="12.75">
      <c r="A171" t="s">
        <v>1272</v>
      </c>
    </row>
    <row r="172" ht="12.75">
      <c r="A172" t="s">
        <v>1273</v>
      </c>
    </row>
    <row r="173" ht="12.75">
      <c r="J173" s="77" t="s">
        <v>121</v>
      </c>
    </row>
    <row r="174" ht="12.75">
      <c r="A174" s="13" t="s">
        <v>1022</v>
      </c>
    </row>
    <row r="175" spans="1:10" ht="45">
      <c r="A175" s="20" t="s">
        <v>1202</v>
      </c>
      <c r="B175" s="33" t="s">
        <v>478</v>
      </c>
      <c r="C175" s="20" t="s">
        <v>477</v>
      </c>
      <c r="D175" s="20" t="s">
        <v>476</v>
      </c>
      <c r="E175" s="20" t="s">
        <v>117</v>
      </c>
      <c r="F175" s="220" t="s">
        <v>1073</v>
      </c>
      <c r="G175" s="20" t="s">
        <v>981</v>
      </c>
      <c r="H175" s="20" t="s">
        <v>475</v>
      </c>
      <c r="I175" s="221" t="s">
        <v>479</v>
      </c>
      <c r="J175" s="30" t="s">
        <v>595</v>
      </c>
    </row>
    <row r="176" spans="1:10" ht="12.75">
      <c r="A176" s="21" t="s">
        <v>518</v>
      </c>
      <c r="B176" s="32">
        <f aca="true" t="shared" si="11" ref="B176:E186">B60-B61+B123</f>
        <v>460</v>
      </c>
      <c r="C176" s="32">
        <f t="shared" si="11"/>
        <v>524</v>
      </c>
      <c r="D176" s="32">
        <f t="shared" si="11"/>
        <v>182</v>
      </c>
      <c r="E176" s="32">
        <f t="shared" si="11"/>
        <v>639</v>
      </c>
      <c r="F176" s="32">
        <f>SUM(B176:E176)</f>
        <v>1805</v>
      </c>
      <c r="G176" s="87">
        <v>1.30891950688905</v>
      </c>
      <c r="H176" s="32">
        <v>1593</v>
      </c>
      <c r="I176" s="32">
        <f>F176+H176</f>
        <v>3398</v>
      </c>
      <c r="J176" s="64">
        <f aca="true" t="shared" si="12" ref="J176:J186">I176/E19</f>
        <v>0.10743305194599892</v>
      </c>
    </row>
    <row r="177" spans="1:10" ht="12.75">
      <c r="A177" s="21" t="s">
        <v>519</v>
      </c>
      <c r="B177" s="32">
        <f t="shared" si="11"/>
        <v>563</v>
      </c>
      <c r="C177" s="32">
        <f t="shared" si="11"/>
        <v>489</v>
      </c>
      <c r="D177" s="32">
        <f t="shared" si="11"/>
        <v>173</v>
      </c>
      <c r="E177" s="32">
        <f t="shared" si="11"/>
        <v>636</v>
      </c>
      <c r="F177" s="32">
        <f aca="true" t="shared" si="13" ref="F177:F186">SUM(B177:E177)</f>
        <v>1861</v>
      </c>
      <c r="G177" s="87">
        <v>1.4642014162077104</v>
      </c>
      <c r="H177" s="32">
        <v>1556</v>
      </c>
      <c r="I177" s="32">
        <f aca="true" t="shared" si="14" ref="I177:I186">F177+H177</f>
        <v>3417</v>
      </c>
      <c r="J177" s="64">
        <f t="shared" si="12"/>
        <v>0.11901776384535005</v>
      </c>
    </row>
    <row r="178" spans="1:10" ht="12.75">
      <c r="A178" s="21" t="s">
        <v>520</v>
      </c>
      <c r="B178" s="32">
        <f t="shared" si="11"/>
        <v>851</v>
      </c>
      <c r="C178" s="32">
        <f t="shared" si="11"/>
        <v>966</v>
      </c>
      <c r="D178" s="32">
        <f t="shared" si="11"/>
        <v>507</v>
      </c>
      <c r="E178" s="32">
        <f t="shared" si="11"/>
        <v>1454</v>
      </c>
      <c r="F178" s="32">
        <f t="shared" si="13"/>
        <v>3778</v>
      </c>
      <c r="G178" s="87">
        <v>1.0766600170988885</v>
      </c>
      <c r="H178" s="32">
        <v>2026</v>
      </c>
      <c r="I178" s="32">
        <f t="shared" si="14"/>
        <v>5804</v>
      </c>
      <c r="J178" s="64">
        <f t="shared" si="12"/>
        <v>0.15949436658422644</v>
      </c>
    </row>
    <row r="179" spans="1:10" ht="12.75">
      <c r="A179" s="21" t="s">
        <v>521</v>
      </c>
      <c r="B179" s="32">
        <f t="shared" si="11"/>
        <v>1200</v>
      </c>
      <c r="C179" s="32">
        <f t="shared" si="11"/>
        <v>1544</v>
      </c>
      <c r="D179" s="32">
        <f t="shared" si="11"/>
        <v>341</v>
      </c>
      <c r="E179" s="32">
        <f t="shared" si="11"/>
        <v>1801</v>
      </c>
      <c r="F179" s="32">
        <f t="shared" si="13"/>
        <v>4886</v>
      </c>
      <c r="G179" s="87">
        <v>1.032544378698225</v>
      </c>
      <c r="H179" s="32">
        <v>1136</v>
      </c>
      <c r="I179" s="32">
        <f t="shared" si="14"/>
        <v>6022</v>
      </c>
      <c r="J179" s="64">
        <f t="shared" si="12"/>
        <v>0.18718721830219764</v>
      </c>
    </row>
    <row r="180" spans="1:10" ht="12.75">
      <c r="A180" s="21" t="s">
        <v>522</v>
      </c>
      <c r="B180" s="32">
        <f t="shared" si="11"/>
        <v>937</v>
      </c>
      <c r="C180" s="32">
        <f t="shared" si="11"/>
        <v>999</v>
      </c>
      <c r="D180" s="32">
        <f t="shared" si="11"/>
        <v>179</v>
      </c>
      <c r="E180" s="32">
        <f t="shared" si="11"/>
        <v>1234</v>
      </c>
      <c r="F180" s="32">
        <f t="shared" si="13"/>
        <v>3349</v>
      </c>
      <c r="G180" s="87">
        <v>0.920054945054945</v>
      </c>
      <c r="H180" s="32">
        <v>578</v>
      </c>
      <c r="I180" s="32">
        <f t="shared" si="14"/>
        <v>3927</v>
      </c>
      <c r="J180" s="64">
        <f t="shared" si="12"/>
        <v>0.1564043332802294</v>
      </c>
    </row>
    <row r="181" spans="1:10" ht="12.75">
      <c r="A181" s="21" t="s">
        <v>523</v>
      </c>
      <c r="B181" s="32">
        <f t="shared" si="11"/>
        <v>503</v>
      </c>
      <c r="C181" s="32">
        <f t="shared" si="11"/>
        <v>568</v>
      </c>
      <c r="D181" s="32">
        <f t="shared" si="11"/>
        <v>122</v>
      </c>
      <c r="E181" s="32">
        <f t="shared" si="11"/>
        <v>662</v>
      </c>
      <c r="F181" s="32">
        <f t="shared" si="13"/>
        <v>1855</v>
      </c>
      <c r="G181" s="87">
        <v>0.9312248995983936</v>
      </c>
      <c r="H181" s="32">
        <v>345</v>
      </c>
      <c r="I181" s="32">
        <f t="shared" si="14"/>
        <v>2200</v>
      </c>
      <c r="J181" s="64">
        <f t="shared" si="12"/>
        <v>0.1341790680653818</v>
      </c>
    </row>
    <row r="182" spans="1:10" ht="12.75">
      <c r="A182" s="21" t="s">
        <v>524</v>
      </c>
      <c r="B182" s="32">
        <f t="shared" si="11"/>
        <v>711</v>
      </c>
      <c r="C182" s="32">
        <f t="shared" si="11"/>
        <v>850</v>
      </c>
      <c r="D182" s="32">
        <f t="shared" si="11"/>
        <v>172</v>
      </c>
      <c r="E182" s="32">
        <f t="shared" si="11"/>
        <v>915</v>
      </c>
      <c r="F182" s="32">
        <f t="shared" si="13"/>
        <v>2648</v>
      </c>
      <c r="G182" s="87">
        <v>0.849534809111325</v>
      </c>
      <c r="H182" s="32">
        <v>481</v>
      </c>
      <c r="I182" s="32">
        <f t="shared" si="14"/>
        <v>3129</v>
      </c>
      <c r="J182" s="64">
        <f t="shared" si="12"/>
        <v>0.10858173994517126</v>
      </c>
    </row>
    <row r="183" spans="1:10" ht="12.75">
      <c r="A183" s="21" t="s">
        <v>525</v>
      </c>
      <c r="B183" s="32">
        <f t="shared" si="11"/>
        <v>689</v>
      </c>
      <c r="C183" s="32">
        <f t="shared" si="11"/>
        <v>730</v>
      </c>
      <c r="D183" s="32">
        <f t="shared" si="11"/>
        <v>149</v>
      </c>
      <c r="E183" s="32">
        <f t="shared" si="11"/>
        <v>810</v>
      </c>
      <c r="F183" s="32">
        <f t="shared" si="13"/>
        <v>2378</v>
      </c>
      <c r="G183" s="87">
        <v>0.9224204809930179</v>
      </c>
      <c r="H183" s="32">
        <v>342</v>
      </c>
      <c r="I183" s="32">
        <f t="shared" si="14"/>
        <v>2720</v>
      </c>
      <c r="J183" s="64">
        <f t="shared" si="12"/>
        <v>0.11197101926560185</v>
      </c>
    </row>
    <row r="184" spans="1:10" ht="12.75">
      <c r="A184" s="21" t="s">
        <v>526</v>
      </c>
      <c r="B184" s="32">
        <f t="shared" si="11"/>
        <v>658</v>
      </c>
      <c r="C184" s="32">
        <f t="shared" si="11"/>
        <v>720</v>
      </c>
      <c r="D184" s="32">
        <f t="shared" si="11"/>
        <v>189</v>
      </c>
      <c r="E184" s="32">
        <f t="shared" si="11"/>
        <v>809</v>
      </c>
      <c r="F184" s="32">
        <f t="shared" si="13"/>
        <v>2376</v>
      </c>
      <c r="G184" s="87">
        <v>0.8304788535477106</v>
      </c>
      <c r="H184" s="32">
        <v>282</v>
      </c>
      <c r="I184" s="32">
        <f t="shared" si="14"/>
        <v>2658</v>
      </c>
      <c r="J184" s="64">
        <f t="shared" si="12"/>
        <v>0.09811376471891034</v>
      </c>
    </row>
    <row r="185" spans="1:10" ht="12.75">
      <c r="A185" s="21" t="s">
        <v>527</v>
      </c>
      <c r="B185" s="32">
        <f t="shared" si="11"/>
        <v>683</v>
      </c>
      <c r="C185" s="32">
        <f t="shared" si="11"/>
        <v>671</v>
      </c>
      <c r="D185" s="32">
        <f t="shared" si="11"/>
        <v>171</v>
      </c>
      <c r="E185" s="32">
        <f t="shared" si="11"/>
        <v>877</v>
      </c>
      <c r="F185" s="32">
        <f t="shared" si="13"/>
        <v>2402</v>
      </c>
      <c r="G185" s="87">
        <v>0.832582322357019</v>
      </c>
      <c r="H185" s="32">
        <v>232</v>
      </c>
      <c r="I185" s="32">
        <f t="shared" si="14"/>
        <v>2634</v>
      </c>
      <c r="J185" s="64">
        <f t="shared" si="12"/>
        <v>0.09170670566116566</v>
      </c>
    </row>
    <row r="186" spans="1:10" ht="12.75">
      <c r="A186" s="25" t="s">
        <v>528</v>
      </c>
      <c r="B186" s="32">
        <f t="shared" si="11"/>
        <v>597</v>
      </c>
      <c r="C186" s="32">
        <f t="shared" si="11"/>
        <v>885</v>
      </c>
      <c r="D186" s="32">
        <f t="shared" si="11"/>
        <v>366</v>
      </c>
      <c r="E186" s="32">
        <f t="shared" si="11"/>
        <v>1046</v>
      </c>
      <c r="F186" s="32">
        <f t="shared" si="13"/>
        <v>2894</v>
      </c>
      <c r="G186" s="87">
        <v>0.5382183373628417</v>
      </c>
      <c r="H186" s="32">
        <v>1133</v>
      </c>
      <c r="I186" s="32">
        <f t="shared" si="14"/>
        <v>4027</v>
      </c>
      <c r="J186" s="64">
        <f t="shared" si="12"/>
        <v>0.15626697710516105</v>
      </c>
    </row>
    <row r="187" spans="1:10" ht="12.75">
      <c r="A187" s="36" t="s">
        <v>958</v>
      </c>
      <c r="B187" s="22">
        <f>MIN(B175:B186)</f>
        <v>460</v>
      </c>
      <c r="C187" s="22">
        <f aca="true" t="shared" si="15" ref="C187:J187">MIN(C175:C186)</f>
        <v>489</v>
      </c>
      <c r="D187" s="22">
        <f t="shared" si="15"/>
        <v>122</v>
      </c>
      <c r="E187" s="22">
        <f t="shared" si="15"/>
        <v>636</v>
      </c>
      <c r="F187" s="22">
        <f t="shared" si="15"/>
        <v>1805</v>
      </c>
      <c r="G187" s="113">
        <f t="shared" si="15"/>
        <v>0.5382183373628417</v>
      </c>
      <c r="H187" s="111">
        <f t="shared" si="15"/>
        <v>232</v>
      </c>
      <c r="I187" s="111">
        <f t="shared" si="15"/>
        <v>2200</v>
      </c>
      <c r="J187" s="114">
        <f t="shared" si="15"/>
        <v>0.09170670566116566</v>
      </c>
    </row>
    <row r="188" spans="1:10" ht="12.75">
      <c r="A188" s="105" t="s">
        <v>959</v>
      </c>
      <c r="B188" s="22">
        <f>MAX(B175:B186)</f>
        <v>1200</v>
      </c>
      <c r="C188" s="22">
        <f aca="true" t="shared" si="16" ref="C188:J188">MAX(C175:C186)</f>
        <v>1544</v>
      </c>
      <c r="D188" s="22">
        <f t="shared" si="16"/>
        <v>507</v>
      </c>
      <c r="E188" s="22">
        <f t="shared" si="16"/>
        <v>1801</v>
      </c>
      <c r="F188" s="22">
        <f t="shared" si="16"/>
        <v>4886</v>
      </c>
      <c r="G188" s="113">
        <f t="shared" si="16"/>
        <v>1.4642014162077104</v>
      </c>
      <c r="H188" s="111">
        <f t="shared" si="16"/>
        <v>2026</v>
      </c>
      <c r="I188" s="111">
        <f t="shared" si="16"/>
        <v>6022</v>
      </c>
      <c r="J188" s="114">
        <f t="shared" si="16"/>
        <v>0.18718721830219764</v>
      </c>
    </row>
    <row r="189" spans="1:10" ht="12.75">
      <c r="A189" s="105" t="s">
        <v>596</v>
      </c>
      <c r="B189" s="111">
        <f>AVERAGE(B175:B186)</f>
        <v>713.8181818181819</v>
      </c>
      <c r="C189" s="111">
        <f aca="true" t="shared" si="17" ref="C189:J189">AVERAGE(C175:C186)</f>
        <v>813.2727272727273</v>
      </c>
      <c r="D189" s="111">
        <f t="shared" si="17"/>
        <v>231.9090909090909</v>
      </c>
      <c r="E189" s="111">
        <f t="shared" si="17"/>
        <v>989.3636363636364</v>
      </c>
      <c r="F189" s="111">
        <f t="shared" si="17"/>
        <v>2748.3636363636365</v>
      </c>
      <c r="G189" s="113">
        <f t="shared" si="17"/>
        <v>0.9733490879017388</v>
      </c>
      <c r="H189" s="111">
        <f t="shared" si="17"/>
        <v>882.1818181818181</v>
      </c>
      <c r="I189" s="111">
        <f t="shared" si="17"/>
        <v>3630.5454545454545</v>
      </c>
      <c r="J189" s="114">
        <f t="shared" si="17"/>
        <v>0.13003236442903585</v>
      </c>
    </row>
    <row r="190" spans="2:10" ht="12.75">
      <c r="B190" s="47"/>
      <c r="C190" s="47"/>
      <c r="D190" s="47"/>
      <c r="E190" s="47"/>
      <c r="H190" s="47"/>
      <c r="J190" s="24" t="s">
        <v>611</v>
      </c>
    </row>
    <row r="191" ht="12.75">
      <c r="A191" s="3" t="s">
        <v>1276</v>
      </c>
    </row>
    <row r="192" ht="12.75">
      <c r="A192" t="s">
        <v>506</v>
      </c>
    </row>
    <row r="194" ht="12.75">
      <c r="B194" s="78" t="s">
        <v>590</v>
      </c>
    </row>
    <row r="217" ht="15">
      <c r="A217" s="104" t="s">
        <v>1060</v>
      </c>
    </row>
    <row r="219" ht="12.75">
      <c r="A219" s="3" t="s">
        <v>151</v>
      </c>
    </row>
    <row r="220" ht="12.75">
      <c r="A220" s="4" t="s">
        <v>6</v>
      </c>
    </row>
    <row r="221" ht="12.75">
      <c r="A221" s="155" t="s">
        <v>152</v>
      </c>
    </row>
    <row r="222" ht="12.75">
      <c r="A222" s="155" t="s">
        <v>1277</v>
      </c>
    </row>
    <row r="223" ht="11.25" customHeight="1">
      <c r="A223" s="155" t="s">
        <v>1278</v>
      </c>
    </row>
    <row r="224" ht="12.75">
      <c r="F224" s="77" t="s">
        <v>122</v>
      </c>
    </row>
    <row r="225" ht="12.75">
      <c r="A225" s="26" t="s">
        <v>115</v>
      </c>
    </row>
    <row r="226" spans="1:6" ht="12.75">
      <c r="A226" s="26" t="s">
        <v>480</v>
      </c>
      <c r="F226" s="45" t="s">
        <v>507</v>
      </c>
    </row>
    <row r="227" spans="1:6" ht="12.75">
      <c r="A227" s="39"/>
      <c r="B227" s="41"/>
      <c r="C227" s="41" t="s">
        <v>1069</v>
      </c>
      <c r="D227" s="40"/>
      <c r="E227" s="222" t="s">
        <v>401</v>
      </c>
      <c r="F227" s="38" t="s">
        <v>990</v>
      </c>
    </row>
    <row r="228" spans="1:6" ht="12.75">
      <c r="A228" s="101" t="s">
        <v>1061</v>
      </c>
      <c r="B228" s="41"/>
      <c r="C228" s="41"/>
      <c r="D228" s="40"/>
      <c r="E228" s="185">
        <v>16200</v>
      </c>
      <c r="F228" s="165">
        <f aca="true" t="shared" si="18" ref="F228:F238">E228/$E$238</f>
        <v>0.05787574577542782</v>
      </c>
    </row>
    <row r="229" spans="1:8" ht="12.75">
      <c r="A229" s="101" t="s">
        <v>1062</v>
      </c>
      <c r="B229" s="41"/>
      <c r="C229" s="41"/>
      <c r="D229" s="40"/>
      <c r="E229" s="185">
        <v>91417</v>
      </c>
      <c r="F229" s="165">
        <f t="shared" si="18"/>
        <v>0.32659426244149903</v>
      </c>
      <c r="H229" s="186"/>
    </row>
    <row r="230" spans="1:8" ht="12.75">
      <c r="A230" s="101" t="s">
        <v>1063</v>
      </c>
      <c r="B230" s="41"/>
      <c r="C230" s="41"/>
      <c r="D230" s="40"/>
      <c r="E230" s="185">
        <v>87836</v>
      </c>
      <c r="F230" s="165">
        <f t="shared" si="18"/>
        <v>0.3138008645636097</v>
      </c>
      <c r="H230" s="186"/>
    </row>
    <row r="231" spans="1:8" ht="12.75">
      <c r="A231" s="101" t="s">
        <v>1064</v>
      </c>
      <c r="B231" s="41"/>
      <c r="C231" s="41"/>
      <c r="D231" s="121"/>
      <c r="E231" s="185">
        <v>1791</v>
      </c>
      <c r="F231" s="165">
        <f t="shared" si="18"/>
        <v>0.00639848522739452</v>
      </c>
      <c r="H231" s="186"/>
    </row>
    <row r="232" spans="1:8" ht="12.75">
      <c r="A232" s="101" t="s">
        <v>1065</v>
      </c>
      <c r="B232" s="41"/>
      <c r="C232" s="41"/>
      <c r="D232" s="40"/>
      <c r="E232" s="185">
        <v>22140</v>
      </c>
      <c r="F232" s="165">
        <f t="shared" si="18"/>
        <v>0.07909685255975135</v>
      </c>
      <c r="H232" s="186"/>
    </row>
    <row r="233" spans="1:8" ht="12.75">
      <c r="A233" s="101" t="s">
        <v>1066</v>
      </c>
      <c r="B233" s="41"/>
      <c r="C233" s="41"/>
      <c r="D233" s="40"/>
      <c r="E233" s="185">
        <v>8563</v>
      </c>
      <c r="F233" s="165">
        <f t="shared" si="18"/>
        <v>0.030591975992283235</v>
      </c>
      <c r="H233" s="186"/>
    </row>
    <row r="234" spans="1:8" ht="13.5" customHeight="1">
      <c r="A234" s="101" t="s">
        <v>1067</v>
      </c>
      <c r="B234" s="41"/>
      <c r="C234" s="41"/>
      <c r="D234" s="40"/>
      <c r="E234" s="185">
        <v>39527</v>
      </c>
      <c r="F234" s="165">
        <f t="shared" si="18"/>
        <v>0.14121324711514416</v>
      </c>
      <c r="H234" s="186"/>
    </row>
    <row r="235" spans="1:8" ht="12.75">
      <c r="A235" s="101" t="s">
        <v>495</v>
      </c>
      <c r="B235" s="41"/>
      <c r="C235" s="41"/>
      <c r="D235" s="40"/>
      <c r="E235" s="185">
        <v>1572</v>
      </c>
      <c r="F235" s="165">
        <f t="shared" si="18"/>
        <v>0.005616090886356328</v>
      </c>
      <c r="H235" s="186"/>
    </row>
    <row r="236" spans="1:8" ht="12.75">
      <c r="A236" s="101" t="s">
        <v>1068</v>
      </c>
      <c r="B236" s="41"/>
      <c r="C236" s="41"/>
      <c r="D236" s="40"/>
      <c r="E236" s="185">
        <v>10750</v>
      </c>
      <c r="F236" s="165">
        <f t="shared" si="18"/>
        <v>0.03840520167196599</v>
      </c>
      <c r="H236" s="186"/>
    </row>
    <row r="237" spans="1:8" ht="12.75">
      <c r="A237" s="27" t="s">
        <v>261</v>
      </c>
      <c r="B237" s="15"/>
      <c r="C237" s="15"/>
      <c r="D237" s="19"/>
      <c r="E237" s="185">
        <v>114</v>
      </c>
      <c r="F237" s="259">
        <f t="shared" si="18"/>
        <v>0.00040727376656782537</v>
      </c>
      <c r="H237" s="186"/>
    </row>
    <row r="238" spans="1:8" ht="12.75">
      <c r="A238" s="182" t="s">
        <v>280</v>
      </c>
      <c r="B238" s="183"/>
      <c r="C238" s="183"/>
      <c r="D238" s="184"/>
      <c r="E238" s="134">
        <f>SUM(E228:E237)</f>
        <v>279910</v>
      </c>
      <c r="F238" s="261">
        <f t="shared" si="18"/>
        <v>1</v>
      </c>
      <c r="H238" s="186"/>
    </row>
    <row r="239" ht="12.75">
      <c r="F239" s="24" t="s">
        <v>508</v>
      </c>
    </row>
    <row r="240" ht="12.75">
      <c r="A240" s="3" t="s">
        <v>511</v>
      </c>
    </row>
    <row r="241" ht="12.75">
      <c r="A241" t="s">
        <v>7</v>
      </c>
    </row>
    <row r="242" ht="12.75">
      <c r="A242" t="s">
        <v>509</v>
      </c>
    </row>
    <row r="243" ht="12.75">
      <c r="A243" t="s">
        <v>510</v>
      </c>
    </row>
    <row r="244" ht="12.75">
      <c r="B244" s="78" t="s">
        <v>589</v>
      </c>
    </row>
    <row r="271" ht="12.75">
      <c r="A271" s="3"/>
    </row>
    <row r="273" ht="10.5" customHeight="1">
      <c r="A273" s="3" t="s">
        <v>1279</v>
      </c>
    </row>
    <row r="274" ht="14.25" customHeight="1">
      <c r="A274" t="s">
        <v>153</v>
      </c>
    </row>
    <row r="275" ht="12.75">
      <c r="A275" t="s">
        <v>1280</v>
      </c>
    </row>
    <row r="276" ht="13.5" customHeight="1">
      <c r="A276" s="4"/>
    </row>
    <row r="278" ht="12.75">
      <c r="G278" s="77" t="s">
        <v>123</v>
      </c>
    </row>
    <row r="279" ht="12.75">
      <c r="A279" s="13" t="s">
        <v>116</v>
      </c>
    </row>
    <row r="280" spans="1:7" ht="12.75">
      <c r="A280" s="13" t="s">
        <v>1084</v>
      </c>
      <c r="G280" s="45" t="s">
        <v>512</v>
      </c>
    </row>
    <row r="281" spans="1:7" ht="12.75">
      <c r="A281" s="125" t="s">
        <v>262</v>
      </c>
      <c r="B281" s="41"/>
      <c r="C281" s="41" t="s">
        <v>1069</v>
      </c>
      <c r="D281" s="41"/>
      <c r="E281" s="40"/>
      <c r="F281" s="222" t="s">
        <v>401</v>
      </c>
      <c r="G281" s="38" t="s">
        <v>990</v>
      </c>
    </row>
    <row r="282" spans="1:7" ht="12.75">
      <c r="A282" s="122" t="s">
        <v>948</v>
      </c>
      <c r="B282" s="122" t="s">
        <v>956</v>
      </c>
      <c r="C282" s="41"/>
      <c r="D282" s="41"/>
      <c r="E282" s="40"/>
      <c r="F282" s="29">
        <v>4783</v>
      </c>
      <c r="G282" s="165">
        <f aca="true" t="shared" si="19" ref="G282:G289">F282/$F$290</f>
        <v>0.22300447594181275</v>
      </c>
    </row>
    <row r="283" spans="1:8" ht="12.75">
      <c r="A283" s="122" t="s">
        <v>949</v>
      </c>
      <c r="B283" s="122" t="s">
        <v>957</v>
      </c>
      <c r="C283" s="41"/>
      <c r="D283" s="41"/>
      <c r="E283" s="40"/>
      <c r="F283" s="29">
        <v>4</v>
      </c>
      <c r="G283" s="259">
        <f t="shared" si="19"/>
        <v>0.0001864975755315181</v>
      </c>
      <c r="H283" s="186"/>
    </row>
    <row r="284" spans="1:10" ht="12.75">
      <c r="A284" s="122" t="s">
        <v>950</v>
      </c>
      <c r="B284" s="122" t="s">
        <v>256</v>
      </c>
      <c r="C284" s="41"/>
      <c r="D284" s="41"/>
      <c r="E284" s="40"/>
      <c r="F284" s="29">
        <v>5568</v>
      </c>
      <c r="G284" s="165">
        <f t="shared" si="19"/>
        <v>0.2596046251398732</v>
      </c>
      <c r="H284" s="186"/>
      <c r="J284" s="42"/>
    </row>
    <row r="285" spans="1:8" ht="12.75">
      <c r="A285" s="122" t="s">
        <v>951</v>
      </c>
      <c r="B285" s="122" t="s">
        <v>257</v>
      </c>
      <c r="C285" s="41"/>
      <c r="D285" s="41"/>
      <c r="E285" s="40"/>
      <c r="F285" s="29">
        <v>1256</v>
      </c>
      <c r="G285" s="165">
        <f t="shared" si="19"/>
        <v>0.05856023871689668</v>
      </c>
      <c r="H285" s="186"/>
    </row>
    <row r="286" spans="1:10" ht="12.75" customHeight="1">
      <c r="A286" s="122" t="s">
        <v>952</v>
      </c>
      <c r="B286" s="122" t="s">
        <v>258</v>
      </c>
      <c r="C286" s="41"/>
      <c r="D286" s="41"/>
      <c r="E286" s="40"/>
      <c r="F286" s="29">
        <v>6985</v>
      </c>
      <c r="G286" s="165">
        <f t="shared" si="19"/>
        <v>0.32567139127191347</v>
      </c>
      <c r="H286" s="186"/>
      <c r="J286" s="42"/>
    </row>
    <row r="287" spans="1:10" ht="11.25" customHeight="1">
      <c r="A287" s="122" t="s">
        <v>953</v>
      </c>
      <c r="B287" s="122" t="s">
        <v>259</v>
      </c>
      <c r="C287" s="41"/>
      <c r="D287" s="41"/>
      <c r="E287" s="40"/>
      <c r="F287" s="29">
        <v>294</v>
      </c>
      <c r="G287" s="165">
        <f t="shared" si="19"/>
        <v>0.01370757180156658</v>
      </c>
      <c r="H287" s="186"/>
      <c r="J287" s="42"/>
    </row>
    <row r="288" spans="1:10" ht="12.75">
      <c r="A288" s="122" t="s">
        <v>954</v>
      </c>
      <c r="B288" s="122" t="s">
        <v>260</v>
      </c>
      <c r="C288" s="41"/>
      <c r="D288" s="41"/>
      <c r="E288" s="40"/>
      <c r="F288" s="29">
        <v>2553</v>
      </c>
      <c r="G288" s="165">
        <f t="shared" si="19"/>
        <v>0.11903207758299142</v>
      </c>
      <c r="H288" s="186"/>
      <c r="J288" s="42"/>
    </row>
    <row r="289" spans="1:10" ht="12.75" customHeight="1">
      <c r="A289" s="123" t="s">
        <v>955</v>
      </c>
      <c r="B289" s="123" t="s">
        <v>261</v>
      </c>
      <c r="C289" s="18"/>
      <c r="D289" s="18"/>
      <c r="E289" s="124"/>
      <c r="F289" s="29">
        <v>5</v>
      </c>
      <c r="G289" s="259">
        <f t="shared" si="19"/>
        <v>0.0002331219694143976</v>
      </c>
      <c r="H289" s="186"/>
      <c r="J289" s="42"/>
    </row>
    <row r="290" spans="1:10" ht="12.75">
      <c r="A290" s="182" t="s">
        <v>280</v>
      </c>
      <c r="B290" s="183"/>
      <c r="C290" s="183"/>
      <c r="D290" s="183"/>
      <c r="E290" s="184"/>
      <c r="F290" s="187">
        <f>SUM(F282:F289)</f>
        <v>21448</v>
      </c>
      <c r="G290" s="260">
        <v>1</v>
      </c>
      <c r="H290" s="186"/>
      <c r="J290" s="42"/>
    </row>
    <row r="291" ht="12.75">
      <c r="G291" s="24" t="s">
        <v>611</v>
      </c>
    </row>
    <row r="293" ht="12.75">
      <c r="A293" s="3" t="s">
        <v>1281</v>
      </c>
    </row>
    <row r="294" ht="12.75">
      <c r="A294" t="s">
        <v>1282</v>
      </c>
    </row>
    <row r="295" ht="12.75">
      <c r="A295" t="s">
        <v>154</v>
      </c>
    </row>
    <row r="298" ht="12.75">
      <c r="B298" s="78" t="s">
        <v>594</v>
      </c>
    </row>
    <row r="301" spans="3:7" ht="12.75">
      <c r="C301" s="18"/>
      <c r="D301" s="18"/>
      <c r="E301" s="18"/>
      <c r="F301" s="18"/>
      <c r="G301" s="18"/>
    </row>
    <row r="329" ht="15">
      <c r="A329" s="104" t="s">
        <v>1070</v>
      </c>
    </row>
    <row r="332" ht="12.75">
      <c r="C332" s="77" t="s">
        <v>221</v>
      </c>
    </row>
    <row r="333" ht="12.75">
      <c r="A333" s="28" t="s">
        <v>304</v>
      </c>
    </row>
    <row r="334" ht="12.75">
      <c r="A334" s="28" t="s">
        <v>305</v>
      </c>
    </row>
    <row r="335" ht="12.75">
      <c r="C335" s="45" t="s">
        <v>512</v>
      </c>
    </row>
    <row r="336" spans="1:5" ht="12.75">
      <c r="A336" s="30" t="s">
        <v>400</v>
      </c>
      <c r="B336" s="30" t="s">
        <v>401</v>
      </c>
      <c r="C336" s="30" t="s">
        <v>990</v>
      </c>
      <c r="E336" s="3" t="s">
        <v>8</v>
      </c>
    </row>
    <row r="337" spans="1:5" ht="12.75">
      <c r="A337" s="127" t="s">
        <v>395</v>
      </c>
      <c r="B337" s="32">
        <v>4</v>
      </c>
      <c r="C337" s="178">
        <f>B337/$B$352</f>
        <v>1.4290307598871066E-05</v>
      </c>
      <c r="E337" t="s">
        <v>155</v>
      </c>
    </row>
    <row r="338" spans="1:5" ht="12.75">
      <c r="A338" s="127" t="s">
        <v>396</v>
      </c>
      <c r="B338" s="32">
        <v>1336</v>
      </c>
      <c r="C338" s="178">
        <f aca="true" t="shared" si="20" ref="C338:C352">B338/$B$352</f>
        <v>0.004772962738022936</v>
      </c>
      <c r="E338" s="4" t="s">
        <v>515</v>
      </c>
    </row>
    <row r="339" spans="1:5" ht="12.75">
      <c r="A339" s="127" t="s">
        <v>397</v>
      </c>
      <c r="B339" s="32">
        <v>2418</v>
      </c>
      <c r="C339" s="178">
        <f t="shared" si="20"/>
        <v>0.00863849094351756</v>
      </c>
      <c r="E339" t="s">
        <v>513</v>
      </c>
    </row>
    <row r="340" spans="1:5" ht="12.75">
      <c r="A340" s="127" t="s">
        <v>398</v>
      </c>
      <c r="B340" s="32">
        <v>4589</v>
      </c>
      <c r="C340" s="178">
        <f t="shared" si="20"/>
        <v>0.01639455539280483</v>
      </c>
      <c r="E340" t="s">
        <v>514</v>
      </c>
    </row>
    <row r="341" spans="1:5" ht="13.5" thickBot="1">
      <c r="A341" s="128" t="s">
        <v>399</v>
      </c>
      <c r="B341" s="126">
        <v>10732</v>
      </c>
      <c r="C341" s="179">
        <f t="shared" si="20"/>
        <v>0.03834089528777107</v>
      </c>
      <c r="E341" t="s">
        <v>1285</v>
      </c>
    </row>
    <row r="342" spans="1:5" ht="13.5" thickTop="1">
      <c r="A342" s="135" t="s">
        <v>991</v>
      </c>
      <c r="B342" s="133">
        <v>19079</v>
      </c>
      <c r="C342" s="188">
        <f t="shared" si="20"/>
        <v>0.06816119466971526</v>
      </c>
      <c r="E342" t="s">
        <v>1287</v>
      </c>
    </row>
    <row r="343" spans="1:5" ht="12.75">
      <c r="A343" s="136" t="s">
        <v>992</v>
      </c>
      <c r="B343" s="134">
        <v>36923</v>
      </c>
      <c r="C343" s="189">
        <f t="shared" si="20"/>
        <v>0.1319102568682791</v>
      </c>
      <c r="E343" t="s">
        <v>1288</v>
      </c>
    </row>
    <row r="344" spans="1:5" ht="12.75">
      <c r="A344" s="29" t="s">
        <v>993</v>
      </c>
      <c r="B344" s="32">
        <v>32016</v>
      </c>
      <c r="C344" s="190">
        <f t="shared" si="20"/>
        <v>0.11437962202136401</v>
      </c>
      <c r="E344" t="s">
        <v>1286</v>
      </c>
    </row>
    <row r="345" spans="1:5" ht="12.75">
      <c r="A345" s="29" t="s">
        <v>994</v>
      </c>
      <c r="B345" s="32">
        <v>32259</v>
      </c>
      <c r="C345" s="190">
        <f t="shared" si="20"/>
        <v>0.11524775820799543</v>
      </c>
      <c r="E345" t="s">
        <v>156</v>
      </c>
    </row>
    <row r="346" spans="1:5" ht="12.75">
      <c r="A346" s="29" t="s">
        <v>995</v>
      </c>
      <c r="B346" s="32">
        <v>29490</v>
      </c>
      <c r="C346" s="190">
        <f t="shared" si="20"/>
        <v>0.10535529277267693</v>
      </c>
      <c r="E346" t="s">
        <v>157</v>
      </c>
    </row>
    <row r="347" spans="1:5" ht="12.75">
      <c r="A347" s="29" t="s">
        <v>996</v>
      </c>
      <c r="B347" s="32">
        <v>32740</v>
      </c>
      <c r="C347" s="190">
        <f t="shared" si="20"/>
        <v>0.11696616769675967</v>
      </c>
      <c r="E347" t="s">
        <v>1283</v>
      </c>
    </row>
    <row r="348" spans="1:5" ht="12.75">
      <c r="A348" s="29" t="s">
        <v>997</v>
      </c>
      <c r="B348" s="32">
        <v>36881</v>
      </c>
      <c r="C348" s="190">
        <f t="shared" si="20"/>
        <v>0.13176020863849094</v>
      </c>
      <c r="E348" t="s">
        <v>158</v>
      </c>
    </row>
    <row r="349" spans="1:5" ht="12.75">
      <c r="A349" s="29" t="s">
        <v>998</v>
      </c>
      <c r="B349" s="32">
        <v>39393</v>
      </c>
      <c r="C349" s="191">
        <f t="shared" si="20"/>
        <v>0.14073452181058196</v>
      </c>
      <c r="E349" s="3" t="s">
        <v>1284</v>
      </c>
    </row>
    <row r="350" spans="1:5" ht="12.75">
      <c r="A350" s="29" t="s">
        <v>999</v>
      </c>
      <c r="B350" s="32">
        <v>19050</v>
      </c>
      <c r="C350" s="190">
        <f t="shared" si="20"/>
        <v>0.06805758993962345</v>
      </c>
      <c r="E350" t="s">
        <v>1374</v>
      </c>
    </row>
    <row r="351" spans="1:5" ht="12.75">
      <c r="A351" s="29" t="s">
        <v>394</v>
      </c>
      <c r="B351" s="32">
        <v>2079</v>
      </c>
      <c r="C351" s="190">
        <f t="shared" si="20"/>
        <v>0.007427387374513236</v>
      </c>
      <c r="E351" t="s">
        <v>382</v>
      </c>
    </row>
    <row r="352" spans="1:5" ht="12.75">
      <c r="A352" s="132" t="s">
        <v>963</v>
      </c>
      <c r="B352" s="131">
        <f>SUM(B342:B351)</f>
        <v>279910</v>
      </c>
      <c r="C352" s="192">
        <f t="shared" si="20"/>
        <v>1</v>
      </c>
      <c r="E352" t="s">
        <v>383</v>
      </c>
    </row>
    <row r="353" ht="12.75">
      <c r="C353" s="24" t="s">
        <v>1072</v>
      </c>
    </row>
    <row r="355" ht="12.75">
      <c r="B355" s="78" t="s">
        <v>128</v>
      </c>
    </row>
    <row r="385" ht="15">
      <c r="A385" s="104" t="s">
        <v>1071</v>
      </c>
    </row>
    <row r="387" ht="12.75">
      <c r="A387" s="3" t="s">
        <v>9</v>
      </c>
    </row>
    <row r="388" ht="12.75">
      <c r="A388" t="s">
        <v>159</v>
      </c>
    </row>
    <row r="389" ht="12.75">
      <c r="A389" t="s">
        <v>387</v>
      </c>
    </row>
    <row r="390" ht="12.75">
      <c r="A390" t="s">
        <v>388</v>
      </c>
    </row>
    <row r="391" ht="12.75">
      <c r="A391" t="s">
        <v>389</v>
      </c>
    </row>
    <row r="392" ht="12.75">
      <c r="A392" s="3" t="s">
        <v>390</v>
      </c>
    </row>
    <row r="393" ht="12.75" customHeight="1">
      <c r="A393" s="2" t="s">
        <v>1361</v>
      </c>
    </row>
    <row r="394" ht="11.25" customHeight="1">
      <c r="A394" t="s">
        <v>1290</v>
      </c>
    </row>
    <row r="395" ht="11.25" customHeight="1">
      <c r="A395" s="4" t="s">
        <v>1362</v>
      </c>
    </row>
    <row r="396" ht="12" customHeight="1">
      <c r="A396" t="s">
        <v>1291</v>
      </c>
    </row>
    <row r="397" ht="12.75">
      <c r="J397" s="77" t="s">
        <v>222</v>
      </c>
    </row>
    <row r="398" ht="12.75">
      <c r="A398" s="13" t="s">
        <v>385</v>
      </c>
    </row>
    <row r="399" spans="1:10" ht="22.5">
      <c r="A399" s="20" t="s">
        <v>1202</v>
      </c>
      <c r="B399" s="20" t="s">
        <v>965</v>
      </c>
      <c r="C399" s="20" t="s">
        <v>966</v>
      </c>
      <c r="D399" s="20" t="s">
        <v>967</v>
      </c>
      <c r="E399" s="20" t="s">
        <v>984</v>
      </c>
      <c r="F399" s="20" t="s">
        <v>985</v>
      </c>
      <c r="G399" s="20" t="s">
        <v>989</v>
      </c>
      <c r="H399" s="20" t="s">
        <v>986</v>
      </c>
      <c r="I399" s="20" t="s">
        <v>987</v>
      </c>
      <c r="J399" s="221" t="s">
        <v>964</v>
      </c>
    </row>
    <row r="400" spans="1:10" ht="12.75">
      <c r="A400" s="25" t="s">
        <v>517</v>
      </c>
      <c r="B400" s="196">
        <v>2.53</v>
      </c>
      <c r="C400" s="196">
        <v>6.42</v>
      </c>
      <c r="D400" s="196">
        <v>6.01</v>
      </c>
      <c r="E400" s="196">
        <v>10.44</v>
      </c>
      <c r="F400" s="196">
        <v>7.97</v>
      </c>
      <c r="G400" s="196">
        <v>16.83</v>
      </c>
      <c r="H400" s="196">
        <v>14.65</v>
      </c>
      <c r="I400" s="196">
        <v>16.61</v>
      </c>
      <c r="J400" s="196">
        <v>10.36</v>
      </c>
    </row>
    <row r="401" spans="1:10" ht="12.75">
      <c r="A401" s="21" t="s">
        <v>518</v>
      </c>
      <c r="B401" s="196">
        <v>2.57</v>
      </c>
      <c r="C401" s="196">
        <v>6.35</v>
      </c>
      <c r="D401" s="196">
        <v>6.03</v>
      </c>
      <c r="E401" s="196">
        <v>10.23</v>
      </c>
      <c r="F401" s="196">
        <v>7.77</v>
      </c>
      <c r="G401" s="196">
        <v>16.65</v>
      </c>
      <c r="H401" s="196">
        <v>14.3</v>
      </c>
      <c r="I401" s="196">
        <v>16.27</v>
      </c>
      <c r="J401" s="196">
        <v>10.2</v>
      </c>
    </row>
    <row r="402" spans="1:10" ht="12.75">
      <c r="A402" s="21" t="s">
        <v>519</v>
      </c>
      <c r="B402" s="196">
        <v>2.51</v>
      </c>
      <c r="C402" s="196">
        <v>5.95</v>
      </c>
      <c r="D402" s="196">
        <v>5.7</v>
      </c>
      <c r="E402" s="196">
        <v>9.85</v>
      </c>
      <c r="F402" s="196">
        <v>7.47</v>
      </c>
      <c r="G402" s="196">
        <v>16.3</v>
      </c>
      <c r="H402" s="196">
        <v>13.92</v>
      </c>
      <c r="I402" s="196">
        <v>15.74</v>
      </c>
      <c r="J402" s="196">
        <v>9.85</v>
      </c>
    </row>
    <row r="403" spans="1:10" ht="12.75">
      <c r="A403" s="21" t="s">
        <v>520</v>
      </c>
      <c r="B403" s="196">
        <v>2.54</v>
      </c>
      <c r="C403" s="196">
        <v>5.8</v>
      </c>
      <c r="D403" s="196">
        <v>5.66</v>
      </c>
      <c r="E403" s="196">
        <v>9.62</v>
      </c>
      <c r="F403" s="196">
        <v>7.45</v>
      </c>
      <c r="G403" s="196">
        <v>16.05</v>
      </c>
      <c r="H403" s="196">
        <v>13.88</v>
      </c>
      <c r="I403" s="196">
        <v>15.6</v>
      </c>
      <c r="J403" s="196">
        <v>9.75</v>
      </c>
    </row>
    <row r="404" spans="1:10" ht="12.75">
      <c r="A404" s="21" t="s">
        <v>521</v>
      </c>
      <c r="B404" s="196">
        <v>2.33</v>
      </c>
      <c r="C404" s="196">
        <v>5.3</v>
      </c>
      <c r="D404" s="196">
        <v>5.17</v>
      </c>
      <c r="E404" s="196">
        <v>8.99</v>
      </c>
      <c r="F404" s="196">
        <v>6.94</v>
      </c>
      <c r="G404" s="196">
        <v>15.6</v>
      </c>
      <c r="H404" s="196">
        <v>13.35</v>
      </c>
      <c r="I404" s="196">
        <v>15.07</v>
      </c>
      <c r="J404" s="196">
        <v>9.27</v>
      </c>
    </row>
    <row r="405" spans="1:10" ht="12.75">
      <c r="A405" s="21" t="s">
        <v>522</v>
      </c>
      <c r="B405" s="196">
        <v>2.23</v>
      </c>
      <c r="C405" s="196">
        <v>5.01</v>
      </c>
      <c r="D405" s="196">
        <v>5.06</v>
      </c>
      <c r="E405" s="196">
        <v>8.75</v>
      </c>
      <c r="F405" s="196">
        <v>6.79</v>
      </c>
      <c r="G405" s="196">
        <v>15.64</v>
      </c>
      <c r="H405" s="196">
        <v>13.24</v>
      </c>
      <c r="I405" s="196">
        <v>14.84</v>
      </c>
      <c r="J405" s="196">
        <v>9.12</v>
      </c>
    </row>
    <row r="406" spans="1:10" ht="12.75">
      <c r="A406" s="21" t="s">
        <v>523</v>
      </c>
      <c r="B406" s="196">
        <v>2.29</v>
      </c>
      <c r="C406" s="196">
        <v>5.22</v>
      </c>
      <c r="D406" s="196">
        <v>5.19</v>
      </c>
      <c r="E406" s="196">
        <v>9.09</v>
      </c>
      <c r="F406" s="196">
        <v>7.03</v>
      </c>
      <c r="G406" s="196">
        <v>16.12</v>
      </c>
      <c r="H406" s="196">
        <v>13.68</v>
      </c>
      <c r="I406" s="196">
        <v>15.18</v>
      </c>
      <c r="J406" s="196">
        <v>9.4</v>
      </c>
    </row>
    <row r="407" spans="1:10" ht="12.75">
      <c r="A407" s="21" t="s">
        <v>524</v>
      </c>
      <c r="B407" s="196">
        <v>2.28</v>
      </c>
      <c r="C407" s="196">
        <v>5.45</v>
      </c>
      <c r="D407" s="196">
        <v>5.25</v>
      </c>
      <c r="E407" s="196">
        <v>9.08</v>
      </c>
      <c r="F407" s="196">
        <v>6.92</v>
      </c>
      <c r="G407" s="196">
        <v>16.16</v>
      </c>
      <c r="H407" s="196">
        <v>13.59</v>
      </c>
      <c r="I407" s="196">
        <v>15.33</v>
      </c>
      <c r="J407" s="196">
        <v>9.45</v>
      </c>
    </row>
    <row r="408" spans="1:10" ht="12.75">
      <c r="A408" s="21" t="s">
        <v>525</v>
      </c>
      <c r="B408" s="196">
        <v>2.2</v>
      </c>
      <c r="C408" s="196">
        <v>5.26</v>
      </c>
      <c r="D408" s="196">
        <v>5.06</v>
      </c>
      <c r="E408" s="196">
        <v>8.86</v>
      </c>
      <c r="F408" s="196">
        <v>6.61</v>
      </c>
      <c r="G408" s="196">
        <v>15.81</v>
      </c>
      <c r="H408" s="196">
        <v>13.28</v>
      </c>
      <c r="I408" s="196">
        <v>15.02</v>
      </c>
      <c r="J408" s="196">
        <v>9.2</v>
      </c>
    </row>
    <row r="409" spans="1:10" ht="12.75">
      <c r="A409" s="21" t="s">
        <v>526</v>
      </c>
      <c r="B409" s="196">
        <v>2.13</v>
      </c>
      <c r="C409" s="196">
        <v>5.08</v>
      </c>
      <c r="D409" s="196">
        <v>4.77</v>
      </c>
      <c r="E409" s="196">
        <v>8.63</v>
      </c>
      <c r="F409" s="196">
        <v>6.17</v>
      </c>
      <c r="G409" s="196">
        <v>15.37</v>
      </c>
      <c r="H409" s="196">
        <v>12.89</v>
      </c>
      <c r="I409" s="196">
        <v>14.61</v>
      </c>
      <c r="J409" s="196">
        <v>8.89</v>
      </c>
    </row>
    <row r="410" spans="1:10" ht="12.75">
      <c r="A410" s="21" t="s">
        <v>527</v>
      </c>
      <c r="B410" s="196">
        <v>1.99</v>
      </c>
      <c r="C410" s="196">
        <v>4.84</v>
      </c>
      <c r="D410" s="196">
        <v>4.59</v>
      </c>
      <c r="E410" s="196">
        <v>8.16</v>
      </c>
      <c r="F410" s="196">
        <v>5.75</v>
      </c>
      <c r="G410" s="196">
        <v>14.71</v>
      </c>
      <c r="H410" s="196">
        <v>12.43</v>
      </c>
      <c r="I410" s="196">
        <v>14.11</v>
      </c>
      <c r="J410" s="196">
        <v>8.5</v>
      </c>
    </row>
    <row r="411" spans="1:10" ht="12.75">
      <c r="A411" s="25" t="s">
        <v>528</v>
      </c>
      <c r="B411" s="196">
        <v>1.99</v>
      </c>
      <c r="C411" s="196">
        <v>4.68</v>
      </c>
      <c r="D411" s="196">
        <v>4.49</v>
      </c>
      <c r="E411" s="196">
        <v>8.07</v>
      </c>
      <c r="F411" s="196">
        <v>5.51</v>
      </c>
      <c r="G411" s="196">
        <v>14.32</v>
      </c>
      <c r="H411" s="196">
        <v>12.37</v>
      </c>
      <c r="I411" s="196">
        <v>13.82</v>
      </c>
      <c r="J411" s="196">
        <v>8.33</v>
      </c>
    </row>
    <row r="412" spans="1:10" ht="12.75">
      <c r="A412" s="36" t="s">
        <v>596</v>
      </c>
      <c r="B412" s="197">
        <f>AVERAGE(B400:B411)</f>
        <v>2.2991666666666664</v>
      </c>
      <c r="C412" s="197">
        <f aca="true" t="shared" si="21" ref="C412:J412">AVERAGE(C400:C411)</f>
        <v>5.446666666666665</v>
      </c>
      <c r="D412" s="197">
        <f t="shared" si="21"/>
        <v>5.248333333333334</v>
      </c>
      <c r="E412" s="197">
        <f t="shared" si="21"/>
        <v>9.147499999999999</v>
      </c>
      <c r="F412" s="197">
        <f t="shared" si="21"/>
        <v>6.865000000000001</v>
      </c>
      <c r="G412" s="197">
        <f t="shared" si="21"/>
        <v>15.796666666666667</v>
      </c>
      <c r="H412" s="197">
        <f t="shared" si="21"/>
        <v>13.465000000000003</v>
      </c>
      <c r="I412" s="197">
        <f t="shared" si="21"/>
        <v>15.183333333333332</v>
      </c>
      <c r="J412" s="198">
        <f t="shared" si="21"/>
        <v>9.36</v>
      </c>
    </row>
    <row r="413" spans="1:10" ht="12.75">
      <c r="A413" s="195" t="s">
        <v>384</v>
      </c>
      <c r="B413" s="200">
        <f>B400-B411</f>
        <v>0.5399999999999998</v>
      </c>
      <c r="C413" s="200">
        <f aca="true" t="shared" si="22" ref="C413:J413">C400-C411</f>
        <v>1.7400000000000002</v>
      </c>
      <c r="D413" s="200">
        <f t="shared" si="22"/>
        <v>1.5199999999999996</v>
      </c>
      <c r="E413" s="200">
        <f t="shared" si="22"/>
        <v>2.369999999999999</v>
      </c>
      <c r="F413" s="200">
        <f t="shared" si="22"/>
        <v>2.46</v>
      </c>
      <c r="G413" s="200">
        <f t="shared" si="22"/>
        <v>2.509999999999998</v>
      </c>
      <c r="H413" s="200">
        <f t="shared" si="22"/>
        <v>2.280000000000001</v>
      </c>
      <c r="I413" s="200">
        <f t="shared" si="22"/>
        <v>2.789999999999999</v>
      </c>
      <c r="J413" s="200">
        <f t="shared" si="22"/>
        <v>2.0299999999999994</v>
      </c>
    </row>
    <row r="414" spans="1:10" ht="12.75">
      <c r="A414" s="110" t="s">
        <v>48</v>
      </c>
      <c r="B414" s="193">
        <f aca="true" t="shared" si="23" ref="B414:I414">RANK(B412,$B$412:$I$412,1)</f>
        <v>1</v>
      </c>
      <c r="C414" s="193">
        <f t="shared" si="23"/>
        <v>3</v>
      </c>
      <c r="D414" s="193">
        <f t="shared" si="23"/>
        <v>2</v>
      </c>
      <c r="E414" s="193">
        <f t="shared" si="23"/>
        <v>5</v>
      </c>
      <c r="F414" s="193">
        <f t="shared" si="23"/>
        <v>4</v>
      </c>
      <c r="G414" s="193">
        <f t="shared" si="23"/>
        <v>8</v>
      </c>
      <c r="H414" s="193">
        <f t="shared" si="23"/>
        <v>6</v>
      </c>
      <c r="I414" s="193">
        <f t="shared" si="23"/>
        <v>7</v>
      </c>
      <c r="J414" s="194" t="s">
        <v>474</v>
      </c>
    </row>
    <row r="415" ht="12.75">
      <c r="J415" s="24" t="s">
        <v>1289</v>
      </c>
    </row>
    <row r="416" ht="12.75">
      <c r="A416" s="3" t="s">
        <v>1363</v>
      </c>
    </row>
    <row r="417" ht="12.75">
      <c r="A417" t="s">
        <v>1146</v>
      </c>
    </row>
    <row r="418" ht="12.75">
      <c r="A418" t="s">
        <v>1147</v>
      </c>
    </row>
    <row r="419" ht="12.75">
      <c r="B419" s="78" t="s">
        <v>127</v>
      </c>
    </row>
    <row r="440" ht="12.75">
      <c r="A440" s="54" t="s">
        <v>160</v>
      </c>
    </row>
    <row r="441" ht="12.75">
      <c r="A441" s="1" t="s">
        <v>161</v>
      </c>
    </row>
    <row r="442" ht="12.75">
      <c r="A442" t="s">
        <v>1364</v>
      </c>
    </row>
    <row r="443" spans="1:10" ht="12.75">
      <c r="A443" s="120" t="s">
        <v>114</v>
      </c>
      <c r="J443" s="77" t="s">
        <v>223</v>
      </c>
    </row>
    <row r="444" spans="1:10" ht="45">
      <c r="A444" s="20" t="s">
        <v>1202</v>
      </c>
      <c r="B444" s="33" t="s">
        <v>478</v>
      </c>
      <c r="C444" s="20" t="s">
        <v>477</v>
      </c>
      <c r="D444" s="20" t="s">
        <v>476</v>
      </c>
      <c r="E444" s="20" t="s">
        <v>117</v>
      </c>
      <c r="F444" s="220" t="s">
        <v>49</v>
      </c>
      <c r="G444" s="30" t="s">
        <v>50</v>
      </c>
      <c r="H444" s="20" t="s">
        <v>475</v>
      </c>
      <c r="I444" s="221" t="s">
        <v>601</v>
      </c>
      <c r="J444" s="30" t="s">
        <v>51</v>
      </c>
    </row>
    <row r="445" spans="1:10" ht="12.75">
      <c r="A445" s="25" t="s">
        <v>517</v>
      </c>
      <c r="B445" s="196">
        <v>7.470752249274196</v>
      </c>
      <c r="C445" s="196">
        <v>7.377000416443572</v>
      </c>
      <c r="D445" s="196">
        <v>2.5298558335647736</v>
      </c>
      <c r="E445" s="196">
        <v>6.064123533653423</v>
      </c>
      <c r="F445" s="196">
        <v>5.779600055800525</v>
      </c>
      <c r="G445" s="201">
        <v>-0.20041784406979168</v>
      </c>
      <c r="H445" s="196">
        <v>10.15749212539373</v>
      </c>
      <c r="I445" s="196">
        <v>7.0401610068108305</v>
      </c>
      <c r="J445" s="196">
        <v>0.8820547093566091</v>
      </c>
    </row>
    <row r="446" spans="1:10" ht="12.75">
      <c r="A446" s="21" t="s">
        <v>518</v>
      </c>
      <c r="B446" s="196">
        <v>7.189054011325418</v>
      </c>
      <c r="C446" s="196">
        <v>6.698792313641501</v>
      </c>
      <c r="D446" s="196">
        <v>2.287474436337011</v>
      </c>
      <c r="E446" s="196">
        <v>5.5681598339752725</v>
      </c>
      <c r="F446" s="196">
        <v>5.352604732127152</v>
      </c>
      <c r="G446" s="201">
        <v>-0.45328517758200526</v>
      </c>
      <c r="H446" s="196">
        <v>8.665066746662667</v>
      </c>
      <c r="I446" s="196">
        <v>6.306388014321314</v>
      </c>
      <c r="J446" s="196">
        <v>0.29924196697874983</v>
      </c>
    </row>
    <row r="447" spans="1:10" ht="12.75">
      <c r="A447" s="21" t="s">
        <v>519</v>
      </c>
      <c r="B447" s="196">
        <v>7.0165857023771885</v>
      </c>
      <c r="C447" s="196">
        <v>7.011124992563508</v>
      </c>
      <c r="D447" s="196">
        <v>2.2142550559244576</v>
      </c>
      <c r="E447" s="196">
        <v>5.733481067201322</v>
      </c>
      <c r="F447" s="196">
        <v>5.419322751451117</v>
      </c>
      <c r="G447" s="201">
        <v>-0.9966239629485383</v>
      </c>
      <c r="H447" s="196">
        <v>6.8276586170691465</v>
      </c>
      <c r="I447" s="196">
        <v>5.824835991586876</v>
      </c>
      <c r="J447" s="196">
        <v>-0.36810728666234205</v>
      </c>
    </row>
    <row r="448" spans="1:10" ht="12.75">
      <c r="A448" s="21" t="s">
        <v>520</v>
      </c>
      <c r="B448" s="196">
        <v>13.780217884963639</v>
      </c>
      <c r="C448" s="196">
        <v>16.70236182997204</v>
      </c>
      <c r="D448" s="196">
        <v>3.1837806448355086</v>
      </c>
      <c r="E448" s="196">
        <v>12.465924479853673</v>
      </c>
      <c r="F448" s="196">
        <v>11.377241877081147</v>
      </c>
      <c r="G448" s="201">
        <v>-3.1368740580653096</v>
      </c>
      <c r="H448" s="196">
        <v>4.471276436178191</v>
      </c>
      <c r="I448" s="196">
        <v>9.388752845043902</v>
      </c>
      <c r="J448" s="196">
        <v>-2.523261447050782</v>
      </c>
    </row>
    <row r="449" spans="1:10" ht="12.75">
      <c r="A449" s="21" t="s">
        <v>521</v>
      </c>
      <c r="B449" s="196">
        <v>12.797148523958723</v>
      </c>
      <c r="C449" s="196">
        <v>14.275090725206734</v>
      </c>
      <c r="D449" s="196">
        <v>2.9111015729542755</v>
      </c>
      <c r="E449" s="196">
        <v>10.96572222515345</v>
      </c>
      <c r="F449" s="196">
        <v>10.092010213922231</v>
      </c>
      <c r="G449" s="201">
        <v>-3.3207157414985673</v>
      </c>
      <c r="H449" s="196">
        <v>3.2218389080545973</v>
      </c>
      <c r="I449" s="196">
        <v>8.113827669158646</v>
      </c>
      <c r="J449" s="196">
        <v>-2.7142205666609165</v>
      </c>
    </row>
    <row r="450" spans="1:10" ht="12.75">
      <c r="A450" s="21" t="s">
        <v>522</v>
      </c>
      <c r="B450" s="196">
        <v>11.722096064848083</v>
      </c>
      <c r="C450" s="196">
        <v>12.82051282051282</v>
      </c>
      <c r="D450" s="196">
        <v>2.797485293003762</v>
      </c>
      <c r="E450" s="196">
        <v>9.80143864647637</v>
      </c>
      <c r="F450" s="196">
        <v>9.139762119934737</v>
      </c>
      <c r="G450" s="201">
        <v>-3.3432664894158144</v>
      </c>
      <c r="H450" s="196">
        <v>2.6218689065546723</v>
      </c>
      <c r="I450" s="196">
        <v>7.263013781457441</v>
      </c>
      <c r="J450" s="196">
        <v>-2.696789702240639</v>
      </c>
    </row>
    <row r="451" spans="1:10" ht="12.75">
      <c r="A451" s="21" t="s">
        <v>523</v>
      </c>
      <c r="B451" s="196">
        <v>11.51800856592601</v>
      </c>
      <c r="C451" s="196">
        <v>12.332678922006068</v>
      </c>
      <c r="D451" s="196">
        <v>2.716691493927841</v>
      </c>
      <c r="E451" s="196">
        <v>9.497177227879492</v>
      </c>
      <c r="F451" s="196">
        <v>8.872890042638879</v>
      </c>
      <c r="G451" s="201">
        <v>-3.5346425150334078</v>
      </c>
      <c r="H451" s="196">
        <v>2.3218839058047096</v>
      </c>
      <c r="I451" s="196">
        <v>6.986607239260094</v>
      </c>
      <c r="J451" s="196">
        <v>-2.8235758782030587</v>
      </c>
    </row>
    <row r="452" spans="1:10" ht="12.75">
      <c r="A452" s="21" t="s">
        <v>524</v>
      </c>
      <c r="B452" s="196">
        <v>11.549627755899854</v>
      </c>
      <c r="C452" s="196">
        <v>11.615801058956512</v>
      </c>
      <c r="D452" s="196">
        <v>2.6939682379377383</v>
      </c>
      <c r="E452" s="196">
        <v>9.101461510051179</v>
      </c>
      <c r="F452" s="196">
        <v>8.59146130658143</v>
      </c>
      <c r="G452" s="201">
        <v>-3.3186496847913194</v>
      </c>
      <c r="H452" s="196">
        <v>1.92290385480726</v>
      </c>
      <c r="I452" s="196">
        <v>6.6713310270662465</v>
      </c>
      <c r="J452" s="196">
        <v>-2.6676595937466168</v>
      </c>
    </row>
    <row r="453" spans="1:10" ht="12.75">
      <c r="A453" s="21" t="s">
        <v>525</v>
      </c>
      <c r="B453" s="196">
        <v>10.960361033660066</v>
      </c>
      <c r="C453" s="196">
        <v>10.887024808138497</v>
      </c>
      <c r="D453" s="196">
        <v>3.10551165198071</v>
      </c>
      <c r="E453" s="196">
        <v>8.858755869783149</v>
      </c>
      <c r="F453" s="196">
        <v>8.333687141011566</v>
      </c>
      <c r="G453" s="201">
        <v>-3.079002284061646</v>
      </c>
      <c r="H453" s="196">
        <v>1.6214189290535475</v>
      </c>
      <c r="I453" s="196">
        <v>6.400970877979469</v>
      </c>
      <c r="J453" s="196">
        <v>-2.4998777151424614</v>
      </c>
    </row>
    <row r="454" spans="1:10" ht="12.75">
      <c r="A454" s="21" t="s">
        <v>526</v>
      </c>
      <c r="B454" s="196">
        <v>10.169881284314007</v>
      </c>
      <c r="C454" s="196">
        <v>9.860788863109049</v>
      </c>
      <c r="D454" s="196">
        <v>3.211553513267857</v>
      </c>
      <c r="E454" s="196">
        <v>8.39269069100758</v>
      </c>
      <c r="F454" s="196">
        <v>7.822384502010639</v>
      </c>
      <c r="G454" s="201">
        <v>-3.0112989138203954</v>
      </c>
      <c r="H454" s="196">
        <v>1.3334333283335833</v>
      </c>
      <c r="I454" s="196">
        <v>5.9539696730196985</v>
      </c>
      <c r="J454" s="196">
        <v>-2.438169674903482</v>
      </c>
    </row>
    <row r="455" spans="1:10" ht="12.75">
      <c r="A455" s="21" t="s">
        <v>527</v>
      </c>
      <c r="B455" s="196">
        <v>9.077581994308547</v>
      </c>
      <c r="C455" s="196">
        <v>8.647153310726397</v>
      </c>
      <c r="D455" s="196">
        <v>3.0651147524427502</v>
      </c>
      <c r="E455" s="196">
        <v>7.420109393411773</v>
      </c>
      <c r="F455" s="196">
        <v>6.97385260169949</v>
      </c>
      <c r="G455" s="201">
        <v>-2.8296750121990906</v>
      </c>
      <c r="H455" s="196">
        <v>1.111444427778611</v>
      </c>
      <c r="I455" s="196">
        <v>5.285843234302052</v>
      </c>
      <c r="J455" s="196">
        <v>-2.304152299418358</v>
      </c>
    </row>
    <row r="456" spans="1:10" ht="12.75">
      <c r="A456" s="25" t="s">
        <v>528</v>
      </c>
      <c r="B456" s="196">
        <v>8.12325735146167</v>
      </c>
      <c r="C456" s="196">
        <v>6.698792313641501</v>
      </c>
      <c r="D456" s="196">
        <v>2.401090716287525</v>
      </c>
      <c r="E456" s="196">
        <v>5.761620851580225</v>
      </c>
      <c r="F456" s="196">
        <v>5.6437379073589975</v>
      </c>
      <c r="G456" s="201">
        <v>-1.63128081444414</v>
      </c>
      <c r="H456" s="196">
        <v>5.329233538323084</v>
      </c>
      <c r="I456" s="196">
        <v>5.553180186833547</v>
      </c>
      <c r="J456" s="196">
        <v>-1.1962615282178142</v>
      </c>
    </row>
    <row r="457" spans="1:10" ht="12.75">
      <c r="A457" s="110" t="s">
        <v>596</v>
      </c>
      <c r="B457" s="194">
        <f>AVERAGE(B445:B456)</f>
        <v>10.114547701859783</v>
      </c>
      <c r="C457" s="194">
        <f>AVERAGE(C445:C456)</f>
        <v>10.410593531243183</v>
      </c>
      <c r="D457" s="194">
        <f>AVERAGE(D445:D456)</f>
        <v>2.7598236002053507</v>
      </c>
      <c r="E457" s="194">
        <f>AVERAGE(E445:E456)</f>
        <v>8.30255544416891</v>
      </c>
      <c r="F457" s="194">
        <f>AVERAGE(F445:F456)</f>
        <v>7.783212937634826</v>
      </c>
      <c r="G457" s="194" t="s">
        <v>474</v>
      </c>
      <c r="H457" s="194">
        <f>AVERAGE(H445:H456)</f>
        <v>4.133793310334483</v>
      </c>
      <c r="I457" s="194">
        <f>AVERAGE(I445:I456)</f>
        <v>6.732406795570008</v>
      </c>
      <c r="J457" s="199" t="s">
        <v>474</v>
      </c>
    </row>
    <row r="458" ht="12.75">
      <c r="J458" s="24" t="s">
        <v>1383</v>
      </c>
    </row>
    <row r="459" spans="1:9" ht="12.75">
      <c r="A459" s="3" t="s">
        <v>61</v>
      </c>
      <c r="D459" s="47"/>
      <c r="E459" s="47"/>
      <c r="F459" s="47"/>
      <c r="H459" s="47"/>
      <c r="I459" s="47"/>
    </row>
    <row r="460" ht="12.75">
      <c r="A460" s="4" t="s">
        <v>164</v>
      </c>
    </row>
    <row r="461" ht="12.75">
      <c r="A461" t="s">
        <v>165</v>
      </c>
    </row>
    <row r="462" ht="12.75">
      <c r="A462" s="3" t="s">
        <v>166</v>
      </c>
    </row>
    <row r="463" ht="12.75">
      <c r="A463" t="s">
        <v>162</v>
      </c>
    </row>
    <row r="464" ht="12.75">
      <c r="A464" t="s">
        <v>1293</v>
      </c>
    </row>
    <row r="465" ht="12.75">
      <c r="A465" t="s">
        <v>1292</v>
      </c>
    </row>
    <row r="466" ht="12.75">
      <c r="A466" s="3" t="s">
        <v>1365</v>
      </c>
    </row>
    <row r="467" ht="12.75">
      <c r="A467" t="s">
        <v>163</v>
      </c>
    </row>
    <row r="468" ht="12.75">
      <c r="A468" t="s">
        <v>167</v>
      </c>
    </row>
    <row r="469" ht="12.75">
      <c r="A469" s="4" t="s">
        <v>1294</v>
      </c>
    </row>
    <row r="470" ht="12.75">
      <c r="A470" t="s">
        <v>1366</v>
      </c>
    </row>
    <row r="471" ht="12.75">
      <c r="A471" t="s">
        <v>168</v>
      </c>
    </row>
    <row r="472" ht="12.75">
      <c r="B472" s="78" t="s">
        <v>126</v>
      </c>
    </row>
    <row r="494" ht="13.5" customHeight="1">
      <c r="A494" s="104" t="s">
        <v>1404</v>
      </c>
    </row>
    <row r="497" spans="1:4" ht="12.75">
      <c r="A497" s="13" t="s">
        <v>606</v>
      </c>
      <c r="D497" s="77" t="s">
        <v>124</v>
      </c>
    </row>
    <row r="498" ht="13.5" customHeight="1">
      <c r="A498" s="13" t="s">
        <v>1298</v>
      </c>
    </row>
    <row r="499" spans="1:10" ht="22.5">
      <c r="A499" s="20" t="s">
        <v>605</v>
      </c>
      <c r="B499" s="20" t="s">
        <v>1295</v>
      </c>
      <c r="C499" s="20" t="s">
        <v>1296</v>
      </c>
      <c r="D499" s="20" t="s">
        <v>1297</v>
      </c>
      <c r="J499" s="71"/>
    </row>
    <row r="500" spans="1:10" ht="12.75">
      <c r="A500" s="50" t="s">
        <v>86</v>
      </c>
      <c r="B500" s="200">
        <v>19.694590683784366</v>
      </c>
      <c r="C500" s="200">
        <v>19.67342899554676</v>
      </c>
      <c r="D500" s="200">
        <v>19.68866549551397</v>
      </c>
      <c r="J500" s="71"/>
    </row>
    <row r="501" spans="1:10" ht="12.75">
      <c r="A501" s="50" t="s">
        <v>87</v>
      </c>
      <c r="B501" s="200">
        <v>20.282626766417287</v>
      </c>
      <c r="C501" s="200">
        <v>19.232063334982684</v>
      </c>
      <c r="D501" s="200">
        <v>19.98847319741312</v>
      </c>
      <c r="J501" s="71"/>
    </row>
    <row r="502" spans="1:10" ht="12.75" customHeight="1">
      <c r="A502" s="50" t="s">
        <v>88</v>
      </c>
      <c r="B502" s="200">
        <v>19.8138911979311</v>
      </c>
      <c r="C502" s="200">
        <v>16.261256803562592</v>
      </c>
      <c r="D502" s="200">
        <v>18.8191677426863</v>
      </c>
      <c r="F502" s="3" t="s">
        <v>1299</v>
      </c>
      <c r="J502" s="71"/>
    </row>
    <row r="503" spans="1:10" ht="11.25" customHeight="1">
      <c r="A503" s="50" t="s">
        <v>89</v>
      </c>
      <c r="B503" s="200">
        <v>20.28570548936301</v>
      </c>
      <c r="C503" s="200">
        <v>11.718951014349333</v>
      </c>
      <c r="D503" s="200">
        <v>17.8870484181126</v>
      </c>
      <c r="F503" t="s">
        <v>316</v>
      </c>
      <c r="J503" s="71"/>
    </row>
    <row r="504" spans="1:10" ht="12.75">
      <c r="A504" s="50" t="s">
        <v>602</v>
      </c>
      <c r="B504" s="200">
        <v>18.732489763246203</v>
      </c>
      <c r="C504" s="200">
        <v>9.619000494804553</v>
      </c>
      <c r="D504" s="200">
        <v>16.180749131333506</v>
      </c>
      <c r="F504" t="s">
        <v>171</v>
      </c>
      <c r="J504" s="71"/>
    </row>
    <row r="505" spans="1:10" ht="12.75" customHeight="1">
      <c r="A505" s="50" t="s">
        <v>603</v>
      </c>
      <c r="B505" s="200">
        <v>17.845817554878238</v>
      </c>
      <c r="C505" s="200">
        <v>8.449282533399307</v>
      </c>
      <c r="D505" s="200">
        <v>15.214825241480973</v>
      </c>
      <c r="F505" t="s">
        <v>1300</v>
      </c>
      <c r="J505" s="71"/>
    </row>
    <row r="506" spans="1:10" ht="12" customHeight="1">
      <c r="A506" s="50" t="s">
        <v>604</v>
      </c>
      <c r="B506" s="200">
        <v>18.126751023675382</v>
      </c>
      <c r="C506" s="200">
        <v>7.99208312716477</v>
      </c>
      <c r="D506" s="200">
        <v>15.289084450454146</v>
      </c>
      <c r="F506" t="s">
        <v>1301</v>
      </c>
      <c r="J506" s="71"/>
    </row>
    <row r="507" spans="1:10" ht="12.75" customHeight="1">
      <c r="A507" s="50" t="s">
        <v>90</v>
      </c>
      <c r="B507" s="200">
        <v>18.92567962809027</v>
      </c>
      <c r="C507" s="200">
        <v>7.483424047501237</v>
      </c>
      <c r="D507" s="200">
        <v>15.721893720663457</v>
      </c>
      <c r="F507" t="s">
        <v>1302</v>
      </c>
      <c r="J507" s="71"/>
    </row>
    <row r="508" spans="1:10" ht="12.75">
      <c r="A508" s="50" t="s">
        <v>91</v>
      </c>
      <c r="B508" s="200">
        <v>18.305316954527264</v>
      </c>
      <c r="C508" s="200">
        <v>6.899554675903017</v>
      </c>
      <c r="D508" s="200">
        <v>15.111749026040599</v>
      </c>
      <c r="J508" s="71"/>
    </row>
    <row r="509" spans="1:10" ht="12" customHeight="1">
      <c r="A509" s="50" t="s">
        <v>92</v>
      </c>
      <c r="B509" s="200">
        <v>17.010713955851113</v>
      </c>
      <c r="C509" s="200">
        <v>5.858485898070262</v>
      </c>
      <c r="D509" s="200">
        <v>13.888134597587129</v>
      </c>
      <c r="J509" s="71"/>
    </row>
    <row r="510" spans="1:10" ht="12.75">
      <c r="A510" s="50" t="s">
        <v>93</v>
      </c>
      <c r="B510" s="200">
        <v>16.559681044302824</v>
      </c>
      <c r="C510" s="200">
        <v>5.589312221672439</v>
      </c>
      <c r="D510" s="200">
        <v>13.488021546254068</v>
      </c>
      <c r="J510" s="71"/>
    </row>
    <row r="511" spans="1:10" ht="12.75">
      <c r="A511" s="130" t="s">
        <v>94</v>
      </c>
      <c r="B511" s="204">
        <v>10.967180813398603</v>
      </c>
      <c r="C511" s="204">
        <v>8.488866897575457</v>
      </c>
      <c r="D511" s="204">
        <v>10.273262805557248</v>
      </c>
      <c r="J511" s="71"/>
    </row>
    <row r="512" spans="1:10" ht="12.75">
      <c r="A512" s="50" t="s">
        <v>1190</v>
      </c>
      <c r="B512" s="202">
        <v>7.254318191504258</v>
      </c>
      <c r="C512" s="200">
        <v>15.784454839870458</v>
      </c>
      <c r="D512" s="200">
        <v>10.427787270720238</v>
      </c>
      <c r="H512" s="47"/>
      <c r="I512" s="47"/>
      <c r="J512" s="71"/>
    </row>
    <row r="513" spans="1:10" ht="12.75">
      <c r="A513" s="50" t="s">
        <v>1191</v>
      </c>
      <c r="B513" s="202">
        <v>6.913977119825629</v>
      </c>
      <c r="C513" s="200">
        <v>15.190716084922634</v>
      </c>
      <c r="D513" s="200">
        <v>9.979686783303848</v>
      </c>
      <c r="H513" s="47"/>
      <c r="I513" s="47"/>
      <c r="J513" s="71"/>
    </row>
    <row r="514" spans="1:10" ht="12.75">
      <c r="A514" s="50" t="s">
        <v>1192</v>
      </c>
      <c r="B514" s="202">
        <v>7.531948833159814</v>
      </c>
      <c r="C514" s="200">
        <v>12.641237855343649</v>
      </c>
      <c r="D514" s="200">
        <v>9.777058666384399</v>
      </c>
      <c r="F514" s="3" t="s">
        <v>317</v>
      </c>
      <c r="H514" s="47"/>
      <c r="I514" s="47"/>
      <c r="J514" s="71"/>
    </row>
    <row r="515" spans="1:10" ht="12.75">
      <c r="A515" s="50" t="s">
        <v>1193</v>
      </c>
      <c r="B515" s="202">
        <v>15.170444513446213</v>
      </c>
      <c r="C515" s="200">
        <v>8.920474991003958</v>
      </c>
      <c r="D515" s="200">
        <v>15.058495007384334</v>
      </c>
      <c r="F515" t="s">
        <v>326</v>
      </c>
      <c r="H515" s="47"/>
      <c r="I515" s="47"/>
      <c r="J515" s="71"/>
    </row>
    <row r="516" spans="1:10" ht="12.75">
      <c r="A516" s="50" t="s">
        <v>1194</v>
      </c>
      <c r="B516" s="202">
        <v>13.981990538639973</v>
      </c>
      <c r="C516" s="200">
        <v>6.7992083483267365</v>
      </c>
      <c r="D516" s="200">
        <v>13.480314325606246</v>
      </c>
      <c r="F516" t="s">
        <v>327</v>
      </c>
      <c r="H516" s="47"/>
      <c r="I516" s="47"/>
      <c r="J516" s="71"/>
    </row>
    <row r="517" spans="1:9" ht="12.75">
      <c r="A517" s="50" t="s">
        <v>1195</v>
      </c>
      <c r="B517" s="202">
        <v>13.582592071696894</v>
      </c>
      <c r="C517" s="200">
        <v>6.0327455919395465</v>
      </c>
      <c r="D517" s="200">
        <v>12.934932180066838</v>
      </c>
      <c r="F517" t="s">
        <v>328</v>
      </c>
      <c r="H517" s="47"/>
      <c r="I517" s="47"/>
    </row>
    <row r="518" spans="1:10" ht="12.75">
      <c r="A518" s="50" t="s">
        <v>1196</v>
      </c>
      <c r="B518" s="202">
        <v>13.565544576156643</v>
      </c>
      <c r="C518" s="200">
        <v>5.638718963655991</v>
      </c>
      <c r="D518" s="200">
        <v>12.810431819671056</v>
      </c>
      <c r="F518" t="s">
        <v>329</v>
      </c>
      <c r="H518" s="47"/>
      <c r="I518" s="47"/>
      <c r="J518" s="46"/>
    </row>
    <row r="519" spans="1:9" ht="12.75">
      <c r="A519" s="50" t="s">
        <v>1197</v>
      </c>
      <c r="B519" s="202">
        <v>12.108592546591414</v>
      </c>
      <c r="C519" s="200">
        <v>2.6430370636919753</v>
      </c>
      <c r="D519" s="200">
        <v>10.764996748877229</v>
      </c>
      <c r="F519" t="s">
        <v>169</v>
      </c>
      <c r="H519" s="47"/>
      <c r="I519" s="47"/>
    </row>
    <row r="520" spans="1:10" ht="12.75">
      <c r="A520" s="50" t="s">
        <v>1198</v>
      </c>
      <c r="B520" s="202">
        <v>11.375550238360518</v>
      </c>
      <c r="C520" s="200">
        <v>2.2004318100035984</v>
      </c>
      <c r="D520" s="200">
        <v>10.034124187849368</v>
      </c>
      <c r="F520" t="s">
        <v>170</v>
      </c>
      <c r="H520" s="47"/>
      <c r="I520" s="47"/>
      <c r="J520" s="71"/>
    </row>
    <row r="521" spans="1:10" ht="12.75">
      <c r="A521" s="50" t="s">
        <v>1199</v>
      </c>
      <c r="B521" s="202">
        <v>10.61754552594568</v>
      </c>
      <c r="C521" s="200">
        <v>1.8064051817200433</v>
      </c>
      <c r="D521" s="200">
        <v>9.296194926232277</v>
      </c>
      <c r="H521" s="47"/>
      <c r="I521" s="47"/>
      <c r="J521" s="71"/>
    </row>
    <row r="522" spans="1:10" ht="12.75">
      <c r="A522" s="50" t="s">
        <v>1200</v>
      </c>
      <c r="B522" s="202">
        <v>9.410217538219875</v>
      </c>
      <c r="C522" s="200">
        <v>1.5023389708528248</v>
      </c>
      <c r="D522" s="200">
        <v>8.211479235658516</v>
      </c>
      <c r="H522" s="47"/>
      <c r="I522" s="47"/>
      <c r="J522" s="71"/>
    </row>
    <row r="523" spans="1:10" ht="12.75">
      <c r="A523" s="130" t="s">
        <v>1201</v>
      </c>
      <c r="B523" s="203">
        <v>7.35112361260784</v>
      </c>
      <c r="C523" s="204">
        <v>3.2619647355163726</v>
      </c>
      <c r="D523" s="204">
        <v>6.999742934478535</v>
      </c>
      <c r="E523" s="71"/>
      <c r="F523" s="71"/>
      <c r="G523" s="71"/>
      <c r="H523" s="47"/>
      <c r="I523" s="47"/>
      <c r="J523" s="71"/>
    </row>
    <row r="524" spans="1:10" ht="12.75">
      <c r="A524" s="25" t="s">
        <v>968</v>
      </c>
      <c r="B524" s="202">
        <v>5.980017899870317</v>
      </c>
      <c r="C524" s="200">
        <v>6.648450203677937</v>
      </c>
      <c r="D524" s="200">
        <v>6.158106297454221</v>
      </c>
      <c r="E524" s="48"/>
      <c r="F524" s="48"/>
      <c r="G524" s="48"/>
      <c r="H524" s="47"/>
      <c r="I524" s="47"/>
      <c r="J524" s="71"/>
    </row>
    <row r="525" spans="1:9" ht="12.75">
      <c r="A525" s="21" t="s">
        <v>969</v>
      </c>
      <c r="B525" s="202">
        <v>5.805889909709157</v>
      </c>
      <c r="C525" s="200">
        <v>6.561279399191994</v>
      </c>
      <c r="D525" s="200">
        <v>6.007146047342564</v>
      </c>
      <c r="E525" s="48"/>
      <c r="F525" s="48"/>
      <c r="G525" s="48"/>
      <c r="H525" s="47"/>
      <c r="I525" s="47"/>
    </row>
    <row r="526" spans="1:9" ht="12.75">
      <c r="A526" s="21" t="s">
        <v>970</v>
      </c>
      <c r="B526" s="202">
        <v>6.415946714399655</v>
      </c>
      <c r="C526" s="200">
        <v>5.578931487100397</v>
      </c>
      <c r="D526" s="200">
        <v>6.192943278249218</v>
      </c>
      <c r="H526" s="47"/>
      <c r="I526" s="47"/>
    </row>
    <row r="527" spans="1:10" ht="12.75">
      <c r="A527" s="21" t="s">
        <v>971</v>
      </c>
      <c r="B527" s="202">
        <v>14.514115935146457</v>
      </c>
      <c r="C527" s="200">
        <v>4.747456121234473</v>
      </c>
      <c r="D527" s="200">
        <v>11.912014292094684</v>
      </c>
      <c r="H527" s="47"/>
      <c r="I527" s="47"/>
      <c r="J527" s="71"/>
    </row>
    <row r="528" spans="1:10" ht="12.75">
      <c r="A528" s="21" t="s">
        <v>972</v>
      </c>
      <c r="B528" s="202">
        <v>13.412725955420798</v>
      </c>
      <c r="C528" s="200">
        <v>3.7114646371515265</v>
      </c>
      <c r="D528" s="200">
        <v>10.828048235819562</v>
      </c>
      <c r="H528" s="47"/>
      <c r="I528" s="47"/>
      <c r="J528" s="71"/>
    </row>
    <row r="529" spans="1:10" ht="12.75">
      <c r="A529" s="21" t="s">
        <v>973</v>
      </c>
      <c r="B529" s="202">
        <v>12.483028609350551</v>
      </c>
      <c r="C529" s="200">
        <v>3.012421839639247</v>
      </c>
      <c r="D529" s="200">
        <v>9.95980348369808</v>
      </c>
      <c r="H529" s="47"/>
      <c r="I529" s="47"/>
      <c r="J529" s="71"/>
    </row>
    <row r="530" spans="1:10" ht="12.75">
      <c r="A530" s="21" t="s">
        <v>974</v>
      </c>
      <c r="B530" s="202">
        <v>12.407532557672287</v>
      </c>
      <c r="C530" s="200">
        <v>2.658709536821283</v>
      </c>
      <c r="D530" s="200">
        <v>9.810183117463152</v>
      </c>
      <c r="H530" s="47"/>
      <c r="I530" s="47"/>
      <c r="J530" s="71"/>
    </row>
    <row r="531" spans="1:10" ht="12.75">
      <c r="A531" s="21" t="s">
        <v>975</v>
      </c>
      <c r="B531" s="202">
        <v>11.910110991372749</v>
      </c>
      <c r="C531" s="200">
        <v>2.2597354701356176</v>
      </c>
      <c r="D531" s="200">
        <v>9.338990620812863</v>
      </c>
      <c r="H531" s="47"/>
      <c r="I531" s="47"/>
      <c r="J531" s="71"/>
    </row>
    <row r="532" spans="1:10" ht="12.75">
      <c r="A532" s="21" t="s">
        <v>976</v>
      </c>
      <c r="B532" s="202">
        <v>11.412689425073212</v>
      </c>
      <c r="C532" s="200">
        <v>1.9848121636799492</v>
      </c>
      <c r="D532" s="200">
        <v>8.90084859312193</v>
      </c>
      <c r="H532" s="47"/>
      <c r="I532" s="47"/>
      <c r="J532" s="71"/>
    </row>
    <row r="533" spans="1:10" ht="12.75">
      <c r="A533" s="21" t="s">
        <v>977</v>
      </c>
      <c r="B533" s="202">
        <v>10.833683415831034</v>
      </c>
      <c r="C533" s="200">
        <v>1.669656178230768</v>
      </c>
      <c r="D533" s="200">
        <v>8.39213934792318</v>
      </c>
      <c r="H533" s="47"/>
      <c r="I533" s="47"/>
      <c r="J533" s="71"/>
    </row>
    <row r="534" spans="1:10" ht="12.75">
      <c r="A534" s="21" t="s">
        <v>978</v>
      </c>
      <c r="B534" s="202">
        <v>9.80352761389858</v>
      </c>
      <c r="C534" s="200">
        <v>1.4953145692588805</v>
      </c>
      <c r="D534" s="200">
        <v>7.58999553372041</v>
      </c>
      <c r="H534" s="47"/>
      <c r="I534" s="47"/>
      <c r="J534" s="71"/>
    </row>
    <row r="535" spans="1:10" ht="12.75">
      <c r="A535" s="130" t="s">
        <v>979</v>
      </c>
      <c r="B535" s="203">
        <v>7.2750187218031375</v>
      </c>
      <c r="C535" s="204">
        <v>5.302331819019999</v>
      </c>
      <c r="D535" s="204">
        <v>6.749441715051361</v>
      </c>
      <c r="E535" s="71"/>
      <c r="F535" s="71"/>
      <c r="G535" s="71"/>
      <c r="H535" s="47"/>
      <c r="I535" s="47"/>
      <c r="J535" s="71"/>
    </row>
    <row r="536" spans="1:10" ht="12.75">
      <c r="A536" s="25" t="s">
        <v>517</v>
      </c>
      <c r="B536" s="196">
        <v>5.779600055800525</v>
      </c>
      <c r="C536" s="196">
        <v>10.15749212539373</v>
      </c>
      <c r="D536" s="196">
        <v>7.0401610068108305</v>
      </c>
      <c r="E536" s="48"/>
      <c r="F536" s="48"/>
      <c r="G536" s="48"/>
      <c r="H536" s="47"/>
      <c r="I536" s="47"/>
      <c r="J536" s="71"/>
    </row>
    <row r="537" spans="1:10" ht="12.75">
      <c r="A537" s="21" t="s">
        <v>518</v>
      </c>
      <c r="B537" s="196">
        <v>5.352604732127152</v>
      </c>
      <c r="C537" s="196">
        <v>8.665066746662667</v>
      </c>
      <c r="D537" s="196">
        <v>6.306388014321314</v>
      </c>
      <c r="E537" s="48"/>
      <c r="F537" s="48"/>
      <c r="G537" s="48"/>
      <c r="H537" s="47"/>
      <c r="I537" s="47"/>
      <c r="J537" s="71"/>
    </row>
    <row r="538" spans="1:10" ht="12.75">
      <c r="A538" s="21" t="s">
        <v>519</v>
      </c>
      <c r="B538" s="196">
        <v>5.419322751451117</v>
      </c>
      <c r="C538" s="196">
        <v>6.8276586170691465</v>
      </c>
      <c r="D538" s="196">
        <v>5.824835991586876</v>
      </c>
      <c r="H538" s="47"/>
      <c r="I538" s="47"/>
      <c r="J538" s="71"/>
    </row>
    <row r="539" spans="1:10" ht="12.75">
      <c r="A539" s="21" t="s">
        <v>520</v>
      </c>
      <c r="B539" s="196">
        <v>11.377241877081147</v>
      </c>
      <c r="C539" s="196">
        <v>4.471276436178191</v>
      </c>
      <c r="D539" s="196">
        <v>9.388752845043902</v>
      </c>
      <c r="H539" s="47"/>
      <c r="I539" s="47"/>
      <c r="J539" s="71"/>
    </row>
    <row r="540" spans="1:10" ht="12.75">
      <c r="A540" s="21" t="s">
        <v>521</v>
      </c>
      <c r="B540" s="196">
        <v>10.092010213922231</v>
      </c>
      <c r="C540" s="196">
        <v>3.2218389080545973</v>
      </c>
      <c r="D540" s="196">
        <v>8.113827669158646</v>
      </c>
      <c r="H540" s="47"/>
      <c r="I540" s="47"/>
      <c r="J540" s="71"/>
    </row>
    <row r="541" spans="1:10" ht="12.75">
      <c r="A541" s="21" t="s">
        <v>522</v>
      </c>
      <c r="B541" s="196">
        <v>9.139762119934737</v>
      </c>
      <c r="C541" s="196">
        <v>2.6218689065546723</v>
      </c>
      <c r="D541" s="196">
        <v>7.263013781457441</v>
      </c>
      <c r="H541" s="47"/>
      <c r="I541" s="47"/>
      <c r="J541" s="71"/>
    </row>
    <row r="542" spans="1:10" ht="12.75">
      <c r="A542" s="21" t="s">
        <v>523</v>
      </c>
      <c r="B542" s="196">
        <v>8.872890042638879</v>
      </c>
      <c r="C542" s="196">
        <v>2.3218839058047096</v>
      </c>
      <c r="D542" s="196">
        <v>6.986607239260094</v>
      </c>
      <c r="H542" s="47"/>
      <c r="I542" s="47"/>
      <c r="J542" s="71"/>
    </row>
    <row r="543" spans="1:10" ht="12.75">
      <c r="A543" s="21" t="s">
        <v>524</v>
      </c>
      <c r="B543" s="196">
        <v>8.59146130658143</v>
      </c>
      <c r="C543" s="196">
        <v>1.92290385480726</v>
      </c>
      <c r="D543" s="196">
        <v>6.6713310270662465</v>
      </c>
      <c r="H543" s="47"/>
      <c r="I543" s="47"/>
      <c r="J543" s="71"/>
    </row>
    <row r="544" spans="1:10" ht="12.75">
      <c r="A544" s="21" t="s">
        <v>525</v>
      </c>
      <c r="B544" s="196">
        <v>8.333687141011566</v>
      </c>
      <c r="C544" s="196">
        <v>1.6214189290535475</v>
      </c>
      <c r="D544" s="196">
        <v>6.400970877979469</v>
      </c>
      <c r="H544" s="47"/>
      <c r="I544" s="47"/>
      <c r="J544" s="71"/>
    </row>
    <row r="545" spans="1:10" ht="12.75">
      <c r="A545" s="21" t="s">
        <v>526</v>
      </c>
      <c r="B545" s="196">
        <v>7.822384502010639</v>
      </c>
      <c r="C545" s="196">
        <v>1.3334333283335833</v>
      </c>
      <c r="D545" s="196">
        <v>5.9539696730196985</v>
      </c>
      <c r="H545" s="47"/>
      <c r="I545" s="47"/>
      <c r="J545" s="71"/>
    </row>
    <row r="546" spans="1:10" ht="12.75">
      <c r="A546" s="21" t="s">
        <v>527</v>
      </c>
      <c r="B546" s="196">
        <v>6.97385260169949</v>
      </c>
      <c r="C546" s="196">
        <v>1.111444427778611</v>
      </c>
      <c r="D546" s="196">
        <v>5.285843234302052</v>
      </c>
      <c r="H546" s="47"/>
      <c r="I546" s="47"/>
      <c r="J546" s="71"/>
    </row>
    <row r="547" spans="1:10" ht="12.75">
      <c r="A547" s="130" t="s">
        <v>528</v>
      </c>
      <c r="B547" s="203">
        <v>5.6437379073589975</v>
      </c>
      <c r="C547" s="204">
        <v>5.329233538323084</v>
      </c>
      <c r="D547" s="204">
        <v>5.553180186833547</v>
      </c>
      <c r="E547" s="71"/>
      <c r="F547" s="71"/>
      <c r="G547" s="71"/>
      <c r="H547" s="47"/>
      <c r="I547" s="47"/>
      <c r="J547" s="71"/>
    </row>
    <row r="548" spans="1:7" ht="12.75" customHeight="1">
      <c r="A548" s="48"/>
      <c r="B548" s="47"/>
      <c r="C548" s="47"/>
      <c r="D548" s="24" t="s">
        <v>1383</v>
      </c>
      <c r="E548" s="48"/>
      <c r="F548" s="48"/>
      <c r="G548" s="48"/>
    </row>
    <row r="549" ht="12.75">
      <c r="A549" s="3" t="s">
        <v>172</v>
      </c>
    </row>
    <row r="550" ht="12" customHeight="1">
      <c r="A550" t="s">
        <v>173</v>
      </c>
    </row>
    <row r="553" ht="12.75">
      <c r="B553" s="46" t="s">
        <v>125</v>
      </c>
    </row>
    <row r="609" ht="12.75" customHeight="1"/>
    <row r="663" ht="12" customHeight="1"/>
    <row r="664" ht="11.25" customHeight="1"/>
    <row r="665" ht="12" customHeight="1"/>
    <row r="666" ht="11.25" customHeight="1"/>
  </sheetData>
  <conditionalFormatting sqref="B60:F71 H60:J71">
    <cfRule type="cellIs" priority="1" dxfId="0" operator="equal" stopIfTrue="1">
      <formula>MAX(B$60:B$71)</formula>
    </cfRule>
    <cfRule type="cellIs" priority="2" dxfId="1" operator="equal" stopIfTrue="1">
      <formula>MIN(B$60:B$71)</formula>
    </cfRule>
  </conditionalFormatting>
  <conditionalFormatting sqref="B400:J411">
    <cfRule type="cellIs" priority="3" dxfId="0" operator="equal" stopIfTrue="1">
      <formula>MAX(B$400:B$411)</formula>
    </cfRule>
    <cfRule type="cellIs" priority="4" dxfId="1" operator="equal" stopIfTrue="1">
      <formula>MIN(B$400:B$411)</formula>
    </cfRule>
  </conditionalFormatting>
  <conditionalFormatting sqref="B445:F456 H445:I456 B536:D546">
    <cfRule type="cellIs" priority="5" dxfId="0" operator="equal" stopIfTrue="1">
      <formula>MAX(B$445:B$456)</formula>
    </cfRule>
    <cfRule type="cellIs" priority="6" dxfId="1" operator="equal" stopIfTrue="1">
      <formula>MIN(B$445:B$456)</formula>
    </cfRule>
  </conditionalFormatting>
  <conditionalFormatting sqref="B122:F133 H122:J133">
    <cfRule type="cellIs" priority="7" dxfId="0" operator="equal" stopIfTrue="1">
      <formula>MAX(B$122:B$133)</formula>
    </cfRule>
    <cfRule type="cellIs" priority="8" dxfId="1" operator="equal" stopIfTrue="1">
      <formula>MIN(B$122:B$133)</formula>
    </cfRule>
  </conditionalFormatting>
  <conditionalFormatting sqref="B176:F186 H176:J186">
    <cfRule type="cellIs" priority="9" dxfId="0" operator="equal" stopIfTrue="1">
      <formula>MAX(B$176:B$186)</formula>
    </cfRule>
    <cfRule type="cellIs" priority="10" dxfId="1" operator="equal" stopIfTrue="1">
      <formula>MIN(B$176:B$186)</formula>
    </cfRule>
  </conditionalFormatting>
  <conditionalFormatting sqref="B18:B29 D18:E29">
    <cfRule type="cellIs" priority="11" dxfId="0" operator="equal" stopIfTrue="1">
      <formula>MAX(B$18:B$29)</formula>
    </cfRule>
    <cfRule type="cellIs" priority="12" dxfId="1" operator="equal" stopIfTrue="1">
      <formula>MIN(B$18:B$29)</formula>
    </cfRule>
  </conditionalFormatting>
  <conditionalFormatting sqref="J445:J456">
    <cfRule type="cellIs" priority="13" dxfId="0" operator="equal" stopIfTrue="1">
      <formula>MAX(#REF!)</formula>
    </cfRule>
    <cfRule type="cellIs" priority="14" dxfId="1" operator="equal" stopIfTrue="1">
      <formula>MIN(#REF!)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S25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8.75390625" style="0" customWidth="1"/>
    <col min="5" max="10" width="8.75390625" style="0" customWidth="1"/>
  </cols>
  <sheetData>
    <row r="5" ht="15">
      <c r="A5" s="104" t="s">
        <v>1074</v>
      </c>
    </row>
    <row r="7" ht="12.75">
      <c r="A7" s="3" t="s">
        <v>1420</v>
      </c>
    </row>
    <row r="8" ht="12.75">
      <c r="A8" t="s">
        <v>1421</v>
      </c>
    </row>
    <row r="9" ht="12.75">
      <c r="A9" t="s">
        <v>309</v>
      </c>
    </row>
    <row r="10" spans="1:10" ht="12.75">
      <c r="A10" t="s">
        <v>310</v>
      </c>
      <c r="J10" s="77" t="s">
        <v>281</v>
      </c>
    </row>
    <row r="11" spans="1:10" ht="12.75">
      <c r="A11" s="13" t="s">
        <v>607</v>
      </c>
      <c r="J11" s="46" t="s">
        <v>312</v>
      </c>
    </row>
    <row r="12" spans="1:10" ht="22.5">
      <c r="A12" s="20" t="s">
        <v>1202</v>
      </c>
      <c r="B12" s="20" t="s">
        <v>965</v>
      </c>
      <c r="C12" s="20" t="s">
        <v>966</v>
      </c>
      <c r="D12" s="20" t="s">
        <v>967</v>
      </c>
      <c r="E12" s="20" t="s">
        <v>984</v>
      </c>
      <c r="F12" s="20" t="s">
        <v>985</v>
      </c>
      <c r="G12" s="20" t="s">
        <v>287</v>
      </c>
      <c r="H12" s="20" t="s">
        <v>986</v>
      </c>
      <c r="I12" s="20" t="s">
        <v>987</v>
      </c>
      <c r="J12" s="221" t="s">
        <v>964</v>
      </c>
    </row>
    <row r="13" spans="1:10" ht="12.75">
      <c r="A13" s="25" t="s">
        <v>517</v>
      </c>
      <c r="B13" s="137">
        <v>71</v>
      </c>
      <c r="C13" s="137">
        <v>92</v>
      </c>
      <c r="D13" s="137">
        <v>67</v>
      </c>
      <c r="E13" s="137">
        <v>111</v>
      </c>
      <c r="F13" s="137">
        <v>115</v>
      </c>
      <c r="G13" s="137">
        <v>158</v>
      </c>
      <c r="H13" s="137">
        <v>183</v>
      </c>
      <c r="I13" s="137">
        <v>205</v>
      </c>
      <c r="J13" s="137">
        <f>SUM(B13:I13)</f>
        <v>1002</v>
      </c>
    </row>
    <row r="14" spans="1:10" ht="12.75">
      <c r="A14" s="21" t="s">
        <v>518</v>
      </c>
      <c r="B14" s="137">
        <v>57</v>
      </c>
      <c r="C14" s="137">
        <v>83</v>
      </c>
      <c r="D14" s="137">
        <v>54</v>
      </c>
      <c r="E14" s="137">
        <v>98</v>
      </c>
      <c r="F14" s="137">
        <v>103</v>
      </c>
      <c r="G14" s="137">
        <v>144</v>
      </c>
      <c r="H14" s="137">
        <v>159</v>
      </c>
      <c r="I14" s="137">
        <v>208</v>
      </c>
      <c r="J14" s="137">
        <f aca="true" t="shared" si="0" ref="J14:J24">SUM(B14:I14)</f>
        <v>906</v>
      </c>
    </row>
    <row r="15" spans="1:10" ht="12.75">
      <c r="A15" s="21" t="s">
        <v>519</v>
      </c>
      <c r="B15" s="137">
        <v>47</v>
      </c>
      <c r="C15" s="137">
        <v>83</v>
      </c>
      <c r="D15" s="137">
        <v>51</v>
      </c>
      <c r="E15" s="137">
        <v>106</v>
      </c>
      <c r="F15" s="137">
        <v>105</v>
      </c>
      <c r="G15" s="137">
        <v>141</v>
      </c>
      <c r="H15" s="137">
        <v>150</v>
      </c>
      <c r="I15" s="137">
        <v>194</v>
      </c>
      <c r="J15" s="137">
        <f t="shared" si="0"/>
        <v>877</v>
      </c>
    </row>
    <row r="16" spans="1:10" ht="12.75">
      <c r="A16" s="21" t="s">
        <v>520</v>
      </c>
      <c r="B16" s="137">
        <v>131</v>
      </c>
      <c r="C16" s="137">
        <v>120</v>
      </c>
      <c r="D16" s="137">
        <v>104</v>
      </c>
      <c r="E16" s="137">
        <v>150</v>
      </c>
      <c r="F16" s="137">
        <v>149</v>
      </c>
      <c r="G16" s="137">
        <v>159</v>
      </c>
      <c r="H16" s="137">
        <v>215</v>
      </c>
      <c r="I16" s="137">
        <v>233</v>
      </c>
      <c r="J16" s="137">
        <f t="shared" si="0"/>
        <v>1261</v>
      </c>
    </row>
    <row r="17" spans="1:10" ht="12.75">
      <c r="A17" s="21" t="s">
        <v>521</v>
      </c>
      <c r="B17" s="137">
        <v>92</v>
      </c>
      <c r="C17" s="137">
        <v>106</v>
      </c>
      <c r="D17" s="137">
        <v>102</v>
      </c>
      <c r="E17" s="137">
        <v>142</v>
      </c>
      <c r="F17" s="137">
        <v>148</v>
      </c>
      <c r="G17" s="137">
        <v>152</v>
      </c>
      <c r="H17" s="137">
        <v>189</v>
      </c>
      <c r="I17" s="137">
        <v>222</v>
      </c>
      <c r="J17" s="137">
        <f t="shared" si="0"/>
        <v>1153</v>
      </c>
    </row>
    <row r="18" spans="1:10" ht="12.75">
      <c r="A18" s="21" t="s">
        <v>522</v>
      </c>
      <c r="B18" s="137">
        <v>79</v>
      </c>
      <c r="C18" s="137">
        <v>100</v>
      </c>
      <c r="D18" s="137">
        <v>95</v>
      </c>
      <c r="E18" s="137">
        <v>130</v>
      </c>
      <c r="F18" s="137">
        <v>136</v>
      </c>
      <c r="G18" s="137">
        <v>158</v>
      </c>
      <c r="H18" s="137">
        <v>191</v>
      </c>
      <c r="I18" s="137">
        <v>219</v>
      </c>
      <c r="J18" s="137">
        <f t="shared" si="0"/>
        <v>1108</v>
      </c>
    </row>
    <row r="19" spans="1:10" ht="12.75">
      <c r="A19" s="21" t="s">
        <v>523</v>
      </c>
      <c r="B19" s="137">
        <v>69</v>
      </c>
      <c r="C19" s="137">
        <v>99</v>
      </c>
      <c r="D19" s="137">
        <v>86</v>
      </c>
      <c r="E19" s="137">
        <v>129</v>
      </c>
      <c r="F19" s="137">
        <v>129</v>
      </c>
      <c r="G19" s="137">
        <v>160</v>
      </c>
      <c r="H19" s="137">
        <v>190</v>
      </c>
      <c r="I19" s="137">
        <v>214</v>
      </c>
      <c r="J19" s="137">
        <f t="shared" si="0"/>
        <v>1076</v>
      </c>
    </row>
    <row r="20" spans="1:10" ht="12.75">
      <c r="A20" s="21" t="s">
        <v>524</v>
      </c>
      <c r="B20" s="137">
        <v>65</v>
      </c>
      <c r="C20" s="137">
        <v>104</v>
      </c>
      <c r="D20" s="137">
        <v>92</v>
      </c>
      <c r="E20" s="137">
        <v>125</v>
      </c>
      <c r="F20" s="137">
        <v>122</v>
      </c>
      <c r="G20" s="137">
        <v>164</v>
      </c>
      <c r="H20" s="137">
        <v>183</v>
      </c>
      <c r="I20" s="137">
        <v>212</v>
      </c>
      <c r="J20" s="137">
        <f t="shared" si="0"/>
        <v>1067</v>
      </c>
    </row>
    <row r="21" spans="1:10" ht="12.75">
      <c r="A21" s="21" t="s">
        <v>525</v>
      </c>
      <c r="B21" s="137">
        <v>82</v>
      </c>
      <c r="C21" s="137">
        <v>112</v>
      </c>
      <c r="D21" s="137">
        <v>107</v>
      </c>
      <c r="E21" s="137">
        <v>141</v>
      </c>
      <c r="F21" s="137">
        <v>136</v>
      </c>
      <c r="G21" s="137">
        <v>197</v>
      </c>
      <c r="H21" s="137">
        <v>207</v>
      </c>
      <c r="I21" s="137">
        <v>248</v>
      </c>
      <c r="J21" s="137">
        <f t="shared" si="0"/>
        <v>1230</v>
      </c>
    </row>
    <row r="22" spans="1:10" ht="12.75">
      <c r="A22" s="21" t="s">
        <v>526</v>
      </c>
      <c r="B22" s="137">
        <v>88</v>
      </c>
      <c r="C22" s="137">
        <v>121</v>
      </c>
      <c r="D22" s="137">
        <v>102</v>
      </c>
      <c r="E22" s="137">
        <v>146</v>
      </c>
      <c r="F22" s="137">
        <v>129</v>
      </c>
      <c r="G22" s="137">
        <v>213</v>
      </c>
      <c r="H22" s="137">
        <v>220</v>
      </c>
      <c r="I22" s="137">
        <v>253</v>
      </c>
      <c r="J22" s="137">
        <f t="shared" si="0"/>
        <v>1272</v>
      </c>
    </row>
    <row r="23" spans="1:10" ht="12.75">
      <c r="A23" s="21" t="s">
        <v>527</v>
      </c>
      <c r="B23" s="137">
        <v>81</v>
      </c>
      <c r="C23" s="137">
        <v>108</v>
      </c>
      <c r="D23" s="137">
        <v>95</v>
      </c>
      <c r="E23" s="137">
        <v>139</v>
      </c>
      <c r="F23" s="137">
        <v>121</v>
      </c>
      <c r="G23" s="137">
        <v>201</v>
      </c>
      <c r="H23" s="137">
        <v>216</v>
      </c>
      <c r="I23" s="137">
        <v>253</v>
      </c>
      <c r="J23" s="137">
        <f t="shared" si="0"/>
        <v>1214</v>
      </c>
    </row>
    <row r="24" spans="1:10" ht="12.75">
      <c r="A24" s="25" t="s">
        <v>528</v>
      </c>
      <c r="B24" s="137">
        <v>80</v>
      </c>
      <c r="C24" s="137">
        <v>86</v>
      </c>
      <c r="D24" s="137">
        <v>73</v>
      </c>
      <c r="E24" s="137">
        <v>108</v>
      </c>
      <c r="F24" s="137">
        <v>93</v>
      </c>
      <c r="G24" s="137">
        <v>147</v>
      </c>
      <c r="H24" s="137">
        <v>166</v>
      </c>
      <c r="I24" s="137">
        <v>198</v>
      </c>
      <c r="J24" s="137">
        <f t="shared" si="0"/>
        <v>951</v>
      </c>
    </row>
    <row r="25" spans="1:10" ht="12.75">
      <c r="A25" s="36" t="s">
        <v>596</v>
      </c>
      <c r="B25" s="215">
        <f>AVERAGE(B13:B24)</f>
        <v>78.5</v>
      </c>
      <c r="C25" s="215">
        <f aca="true" t="shared" si="1" ref="C25:J25">AVERAGE(C13:C24)</f>
        <v>101.16666666666667</v>
      </c>
      <c r="D25" s="215">
        <f t="shared" si="1"/>
        <v>85.66666666666667</v>
      </c>
      <c r="E25" s="215">
        <f t="shared" si="1"/>
        <v>127.08333333333333</v>
      </c>
      <c r="F25" s="215">
        <f t="shared" si="1"/>
        <v>123.83333333333333</v>
      </c>
      <c r="G25" s="215">
        <f t="shared" si="1"/>
        <v>166.16666666666666</v>
      </c>
      <c r="H25" s="215">
        <f t="shared" si="1"/>
        <v>189.08333333333334</v>
      </c>
      <c r="I25" s="215">
        <f t="shared" si="1"/>
        <v>221.58333333333334</v>
      </c>
      <c r="J25" s="215">
        <f t="shared" si="1"/>
        <v>1093.0833333333333</v>
      </c>
    </row>
    <row r="26" spans="1:10" ht="12.75">
      <c r="A26" s="21" t="s">
        <v>473</v>
      </c>
      <c r="B26" s="37">
        <f>1-(B24/B16)</f>
        <v>0.3893129770992366</v>
      </c>
      <c r="C26" s="37">
        <f>1-(C24/C22)</f>
        <v>0.2892561983471075</v>
      </c>
      <c r="D26" s="37">
        <f>1-(D24/D21)</f>
        <v>0.31775700934579443</v>
      </c>
      <c r="E26" s="37">
        <f>1-(E24/E16)</f>
        <v>0.28</v>
      </c>
      <c r="F26" s="37">
        <f>1-(F24/F16)</f>
        <v>0.37583892617449666</v>
      </c>
      <c r="G26" s="37">
        <f>1-(G24/G22)</f>
        <v>0.3098591549295775</v>
      </c>
      <c r="H26" s="37">
        <f>1-(H24/H22)</f>
        <v>0.24545454545454548</v>
      </c>
      <c r="I26" s="37">
        <f>1-(I24/I22)</f>
        <v>0.21739130434782605</v>
      </c>
      <c r="J26" s="37">
        <f>1-(J24/J22)</f>
        <v>0.25235849056603776</v>
      </c>
    </row>
    <row r="27" spans="1:10" ht="12.75">
      <c r="A27" s="160" t="s">
        <v>308</v>
      </c>
      <c r="J27" s="24" t="s">
        <v>611</v>
      </c>
    </row>
    <row r="28" ht="12.75">
      <c r="A28" s="3" t="s">
        <v>311</v>
      </c>
    </row>
    <row r="29" ht="12.75">
      <c r="A29" t="s">
        <v>21</v>
      </c>
    </row>
    <row r="30" ht="12.75">
      <c r="A30" t="s">
        <v>1305</v>
      </c>
    </row>
    <row r="31" spans="1:19" ht="12.75">
      <c r="A31" t="s">
        <v>1304</v>
      </c>
      <c r="L31" s="152"/>
      <c r="M31" s="152"/>
      <c r="N31" s="152"/>
      <c r="O31" s="152"/>
      <c r="P31" s="152"/>
      <c r="Q31" s="152"/>
      <c r="R31" s="152"/>
      <c r="S31" s="152"/>
    </row>
    <row r="32" spans="1:11" ht="12.75">
      <c r="A32" t="s">
        <v>1303</v>
      </c>
      <c r="K32" s="3"/>
    </row>
    <row r="33" ht="12.75">
      <c r="B33" s="78" t="s">
        <v>1092</v>
      </c>
    </row>
    <row r="35" ht="12.75">
      <c r="K35" s="4"/>
    </row>
    <row r="37" ht="12.75">
      <c r="K37" s="3"/>
    </row>
    <row r="56" ht="12.75">
      <c r="J56" s="77" t="s">
        <v>282</v>
      </c>
    </row>
    <row r="57" spans="1:10" ht="12.75">
      <c r="A57" s="13" t="s">
        <v>1025</v>
      </c>
      <c r="J57" s="46" t="s">
        <v>312</v>
      </c>
    </row>
    <row r="58" spans="1:10" ht="22.5">
      <c r="A58" s="20" t="s">
        <v>1202</v>
      </c>
      <c r="B58" s="20" t="s">
        <v>965</v>
      </c>
      <c r="C58" s="20" t="s">
        <v>966</v>
      </c>
      <c r="D58" s="20" t="s">
        <v>967</v>
      </c>
      <c r="E58" s="20" t="s">
        <v>984</v>
      </c>
      <c r="F58" s="20" t="s">
        <v>985</v>
      </c>
      <c r="G58" s="20" t="s">
        <v>989</v>
      </c>
      <c r="H58" s="20" t="s">
        <v>986</v>
      </c>
      <c r="I58" s="20" t="s">
        <v>987</v>
      </c>
      <c r="J58" s="221" t="s">
        <v>964</v>
      </c>
    </row>
    <row r="59" spans="1:10" ht="12.75">
      <c r="A59" s="25" t="s">
        <v>517</v>
      </c>
      <c r="B59" s="137">
        <v>4</v>
      </c>
      <c r="C59" s="137">
        <v>11</v>
      </c>
      <c r="D59" s="137">
        <v>3</v>
      </c>
      <c r="E59" s="137">
        <v>9</v>
      </c>
      <c r="F59" s="137">
        <v>6</v>
      </c>
      <c r="G59" s="137">
        <v>14</v>
      </c>
      <c r="H59" s="137">
        <v>17</v>
      </c>
      <c r="I59" s="137">
        <v>14</v>
      </c>
      <c r="J59" s="137">
        <f>SUM(B59:I59)</f>
        <v>78</v>
      </c>
    </row>
    <row r="60" spans="1:10" ht="12.75">
      <c r="A60" s="21" t="s">
        <v>518</v>
      </c>
      <c r="B60" s="137">
        <v>1</v>
      </c>
      <c r="C60" s="137">
        <v>7</v>
      </c>
      <c r="D60" s="137">
        <v>5</v>
      </c>
      <c r="E60" s="137">
        <v>11</v>
      </c>
      <c r="F60" s="137">
        <v>11</v>
      </c>
      <c r="G60" s="137">
        <v>14</v>
      </c>
      <c r="H60" s="137">
        <v>14</v>
      </c>
      <c r="I60" s="137">
        <v>23</v>
      </c>
      <c r="J60" s="137">
        <f aca="true" t="shared" si="2" ref="J60:J70">SUM(B60:I60)</f>
        <v>86</v>
      </c>
    </row>
    <row r="61" spans="1:10" ht="12.75">
      <c r="A61" s="21" t="s">
        <v>519</v>
      </c>
      <c r="B61" s="137">
        <v>8</v>
      </c>
      <c r="C61" s="137">
        <v>18</v>
      </c>
      <c r="D61" s="137">
        <v>10</v>
      </c>
      <c r="E61" s="137">
        <v>22</v>
      </c>
      <c r="F61" s="137">
        <v>23</v>
      </c>
      <c r="G61" s="137">
        <v>21</v>
      </c>
      <c r="H61" s="137">
        <v>16</v>
      </c>
      <c r="I61" s="137">
        <v>26</v>
      </c>
      <c r="J61" s="137">
        <f t="shared" si="2"/>
        <v>144</v>
      </c>
    </row>
    <row r="62" spans="1:10" ht="12.75">
      <c r="A62" s="21" t="s">
        <v>520</v>
      </c>
      <c r="B62" s="137">
        <v>123</v>
      </c>
      <c r="C62" s="137">
        <v>88</v>
      </c>
      <c r="D62" s="137">
        <v>92</v>
      </c>
      <c r="E62" s="137">
        <v>105</v>
      </c>
      <c r="F62" s="137">
        <v>106</v>
      </c>
      <c r="G62" s="137">
        <v>96</v>
      </c>
      <c r="H62" s="137">
        <v>151</v>
      </c>
      <c r="I62" s="137">
        <v>130</v>
      </c>
      <c r="J62" s="137">
        <f t="shared" si="2"/>
        <v>891</v>
      </c>
    </row>
    <row r="63" spans="1:10" ht="12.75">
      <c r="A63" s="21" t="s">
        <v>521</v>
      </c>
      <c r="B63" s="137">
        <v>24</v>
      </c>
      <c r="C63" s="137">
        <v>21</v>
      </c>
      <c r="D63" s="137">
        <v>23</v>
      </c>
      <c r="E63" s="137">
        <v>35</v>
      </c>
      <c r="F63" s="137">
        <v>31</v>
      </c>
      <c r="G63" s="137">
        <v>28</v>
      </c>
      <c r="H63" s="137">
        <v>34</v>
      </c>
      <c r="I63" s="137">
        <v>37</v>
      </c>
      <c r="J63" s="137">
        <f t="shared" si="2"/>
        <v>233</v>
      </c>
    </row>
    <row r="64" spans="1:10" ht="12.75">
      <c r="A64" s="21" t="s">
        <v>522</v>
      </c>
      <c r="B64" s="137">
        <v>10</v>
      </c>
      <c r="C64" s="137">
        <v>11</v>
      </c>
      <c r="D64" s="137">
        <v>10</v>
      </c>
      <c r="E64" s="137">
        <v>19</v>
      </c>
      <c r="F64" s="137">
        <v>16</v>
      </c>
      <c r="G64" s="137">
        <v>20</v>
      </c>
      <c r="H64" s="137">
        <v>25</v>
      </c>
      <c r="I64" s="137">
        <v>23</v>
      </c>
      <c r="J64" s="137">
        <f t="shared" si="2"/>
        <v>134</v>
      </c>
    </row>
    <row r="65" spans="1:10" ht="12.75">
      <c r="A65" s="21" t="s">
        <v>523</v>
      </c>
      <c r="B65" s="137">
        <v>2</v>
      </c>
      <c r="C65" s="137">
        <v>8</v>
      </c>
      <c r="D65" s="137">
        <v>9</v>
      </c>
      <c r="E65" s="137">
        <v>15</v>
      </c>
      <c r="F65" s="137">
        <v>14</v>
      </c>
      <c r="G65" s="137">
        <v>14</v>
      </c>
      <c r="H65" s="137">
        <v>19</v>
      </c>
      <c r="I65" s="137">
        <v>9</v>
      </c>
      <c r="J65" s="137">
        <f t="shared" si="2"/>
        <v>90</v>
      </c>
    </row>
    <row r="66" spans="1:10" ht="12.75">
      <c r="A66" s="21" t="s">
        <v>524</v>
      </c>
      <c r="B66" s="137">
        <v>18</v>
      </c>
      <c r="C66" s="137">
        <v>12</v>
      </c>
      <c r="D66" s="137">
        <v>19</v>
      </c>
      <c r="E66" s="137">
        <v>24</v>
      </c>
      <c r="F66" s="137">
        <v>13</v>
      </c>
      <c r="G66" s="137">
        <v>24</v>
      </c>
      <c r="H66" s="137">
        <v>24</v>
      </c>
      <c r="I66" s="137">
        <v>29</v>
      </c>
      <c r="J66" s="137">
        <f t="shared" si="2"/>
        <v>163</v>
      </c>
    </row>
    <row r="67" spans="1:10" ht="12.75">
      <c r="A67" s="21" t="s">
        <v>525</v>
      </c>
      <c r="B67" s="137">
        <v>32</v>
      </c>
      <c r="C67" s="137">
        <v>29</v>
      </c>
      <c r="D67" s="137">
        <v>28</v>
      </c>
      <c r="E67" s="137">
        <v>33</v>
      </c>
      <c r="F67" s="137">
        <v>29</v>
      </c>
      <c r="G67" s="137">
        <v>55</v>
      </c>
      <c r="H67" s="137">
        <v>49</v>
      </c>
      <c r="I67" s="137">
        <v>57</v>
      </c>
      <c r="J67" s="137">
        <f t="shared" si="2"/>
        <v>312</v>
      </c>
    </row>
    <row r="68" spans="1:10" ht="12.75">
      <c r="A68" s="21" t="s">
        <v>526</v>
      </c>
      <c r="B68" s="137">
        <v>33</v>
      </c>
      <c r="C68" s="137">
        <v>26</v>
      </c>
      <c r="D68" s="137">
        <v>18</v>
      </c>
      <c r="E68" s="137">
        <v>21</v>
      </c>
      <c r="F68" s="137">
        <v>15</v>
      </c>
      <c r="G68" s="137">
        <v>42</v>
      </c>
      <c r="H68" s="137">
        <v>36</v>
      </c>
      <c r="I68" s="137">
        <v>40</v>
      </c>
      <c r="J68" s="137">
        <f t="shared" si="2"/>
        <v>231</v>
      </c>
    </row>
    <row r="69" spans="1:10" ht="12.75">
      <c r="A69" s="21" t="s">
        <v>527</v>
      </c>
      <c r="B69" s="137">
        <v>9</v>
      </c>
      <c r="C69" s="137">
        <v>16</v>
      </c>
      <c r="D69" s="137">
        <v>12</v>
      </c>
      <c r="E69" s="137">
        <v>7</v>
      </c>
      <c r="F69" s="137">
        <v>15</v>
      </c>
      <c r="G69" s="137">
        <v>15</v>
      </c>
      <c r="H69" s="137">
        <v>17</v>
      </c>
      <c r="I69" s="137">
        <v>22</v>
      </c>
      <c r="J69" s="137">
        <f t="shared" si="2"/>
        <v>113</v>
      </c>
    </row>
    <row r="70" spans="1:10" ht="12.75">
      <c r="A70" s="25" t="s">
        <v>528</v>
      </c>
      <c r="B70" s="137">
        <v>18</v>
      </c>
      <c r="C70" s="137">
        <v>9</v>
      </c>
      <c r="D70" s="137">
        <v>9</v>
      </c>
      <c r="E70" s="137">
        <v>7</v>
      </c>
      <c r="F70" s="137">
        <v>9</v>
      </c>
      <c r="G70" s="137">
        <v>9</v>
      </c>
      <c r="H70" s="137">
        <v>22</v>
      </c>
      <c r="I70" s="137">
        <v>20</v>
      </c>
      <c r="J70" s="137">
        <f t="shared" si="2"/>
        <v>103</v>
      </c>
    </row>
    <row r="71" spans="1:10" ht="12.75">
      <c r="A71" s="36" t="s">
        <v>596</v>
      </c>
      <c r="B71" s="205">
        <v>18</v>
      </c>
      <c r="C71" s="205">
        <v>9</v>
      </c>
      <c r="D71" s="205">
        <v>9</v>
      </c>
      <c r="E71" s="205">
        <v>7</v>
      </c>
      <c r="F71" s="205">
        <v>9</v>
      </c>
      <c r="G71" s="205">
        <v>9</v>
      </c>
      <c r="H71" s="205">
        <v>22</v>
      </c>
      <c r="I71" s="205">
        <v>20</v>
      </c>
      <c r="J71" s="205">
        <f>AVERAGE(J59:J70)</f>
        <v>214.83333333333334</v>
      </c>
    </row>
    <row r="72" ht="12.75">
      <c r="J72" s="24" t="s">
        <v>611</v>
      </c>
    </row>
    <row r="73" ht="12.75">
      <c r="A73" s="206" t="s">
        <v>22</v>
      </c>
    </row>
    <row r="74" ht="12.75">
      <c r="A74" s="4" t="s">
        <v>1422</v>
      </c>
    </row>
    <row r="75" ht="12.75">
      <c r="A75" t="s">
        <v>1423</v>
      </c>
    </row>
    <row r="76" spans="1:10" ht="12.75">
      <c r="A76" t="s">
        <v>1424</v>
      </c>
      <c r="J76" s="77" t="s">
        <v>283</v>
      </c>
    </row>
    <row r="78" spans="1:10" ht="12.75">
      <c r="A78" s="13" t="s">
        <v>1026</v>
      </c>
      <c r="J78" s="46" t="s">
        <v>451</v>
      </c>
    </row>
    <row r="79" spans="1:10" ht="22.5">
      <c r="A79" s="20" t="s">
        <v>1202</v>
      </c>
      <c r="B79" s="30" t="s">
        <v>965</v>
      </c>
      <c r="C79" s="30" t="s">
        <v>966</v>
      </c>
      <c r="D79" s="30" t="s">
        <v>967</v>
      </c>
      <c r="E79" s="30" t="s">
        <v>984</v>
      </c>
      <c r="F79" s="30" t="s">
        <v>985</v>
      </c>
      <c r="G79" s="30" t="s">
        <v>989</v>
      </c>
      <c r="H79" s="30" t="s">
        <v>986</v>
      </c>
      <c r="I79" s="30" t="s">
        <v>987</v>
      </c>
      <c r="J79" s="221" t="s">
        <v>964</v>
      </c>
    </row>
    <row r="80" spans="1:10" ht="12.75">
      <c r="A80" s="21" t="s">
        <v>518</v>
      </c>
      <c r="B80" s="137">
        <f aca="true" t="shared" si="3" ref="B80:J80">B13-B14+B60</f>
        <v>15</v>
      </c>
      <c r="C80" s="137">
        <f t="shared" si="3"/>
        <v>16</v>
      </c>
      <c r="D80" s="137">
        <f t="shared" si="3"/>
        <v>18</v>
      </c>
      <c r="E80" s="137">
        <f t="shared" si="3"/>
        <v>24</v>
      </c>
      <c r="F80" s="137">
        <f t="shared" si="3"/>
        <v>23</v>
      </c>
      <c r="G80" s="137">
        <f t="shared" si="3"/>
        <v>28</v>
      </c>
      <c r="H80" s="137">
        <f t="shared" si="3"/>
        <v>38</v>
      </c>
      <c r="I80" s="137">
        <f t="shared" si="3"/>
        <v>20</v>
      </c>
      <c r="J80" s="137">
        <f t="shared" si="3"/>
        <v>182</v>
      </c>
    </row>
    <row r="81" spans="1:10" ht="12.75">
      <c r="A81" s="21" t="s">
        <v>519</v>
      </c>
      <c r="B81" s="137">
        <f aca="true" t="shared" si="4" ref="B81:J81">B14-B15+B61</f>
        <v>18</v>
      </c>
      <c r="C81" s="137">
        <f t="shared" si="4"/>
        <v>18</v>
      </c>
      <c r="D81" s="137">
        <f t="shared" si="4"/>
        <v>13</v>
      </c>
      <c r="E81" s="137">
        <f t="shared" si="4"/>
        <v>14</v>
      </c>
      <c r="F81" s="137">
        <f t="shared" si="4"/>
        <v>21</v>
      </c>
      <c r="G81" s="137">
        <f t="shared" si="4"/>
        <v>24</v>
      </c>
      <c r="H81" s="137">
        <f t="shared" si="4"/>
        <v>25</v>
      </c>
      <c r="I81" s="137">
        <f t="shared" si="4"/>
        <v>40</v>
      </c>
      <c r="J81" s="137">
        <f t="shared" si="4"/>
        <v>173</v>
      </c>
    </row>
    <row r="82" spans="1:10" ht="12.75">
      <c r="A82" s="21" t="s">
        <v>520</v>
      </c>
      <c r="B82" s="137">
        <f aca="true" t="shared" si="5" ref="B82:J82">B15-B16+B62</f>
        <v>39</v>
      </c>
      <c r="C82" s="137">
        <f t="shared" si="5"/>
        <v>51</v>
      </c>
      <c r="D82" s="137">
        <f t="shared" si="5"/>
        <v>39</v>
      </c>
      <c r="E82" s="137">
        <f t="shared" si="5"/>
        <v>61</v>
      </c>
      <c r="F82" s="137">
        <f t="shared" si="5"/>
        <v>62</v>
      </c>
      <c r="G82" s="137">
        <f t="shared" si="5"/>
        <v>78</v>
      </c>
      <c r="H82" s="137">
        <f t="shared" si="5"/>
        <v>86</v>
      </c>
      <c r="I82" s="137">
        <f t="shared" si="5"/>
        <v>91</v>
      </c>
      <c r="J82" s="137">
        <f t="shared" si="5"/>
        <v>507</v>
      </c>
    </row>
    <row r="83" spans="1:10" ht="12.75">
      <c r="A83" s="21" t="s">
        <v>521</v>
      </c>
      <c r="B83" s="137">
        <f aca="true" t="shared" si="6" ref="B83:J83">B16-B17+B63</f>
        <v>63</v>
      </c>
      <c r="C83" s="137">
        <f t="shared" si="6"/>
        <v>35</v>
      </c>
      <c r="D83" s="137">
        <f t="shared" si="6"/>
        <v>25</v>
      </c>
      <c r="E83" s="137">
        <f t="shared" si="6"/>
        <v>43</v>
      </c>
      <c r="F83" s="137">
        <f t="shared" si="6"/>
        <v>32</v>
      </c>
      <c r="G83" s="137">
        <f t="shared" si="6"/>
        <v>35</v>
      </c>
      <c r="H83" s="137">
        <f t="shared" si="6"/>
        <v>60</v>
      </c>
      <c r="I83" s="137">
        <f t="shared" si="6"/>
        <v>48</v>
      </c>
      <c r="J83" s="137">
        <f t="shared" si="6"/>
        <v>341</v>
      </c>
    </row>
    <row r="84" spans="1:10" ht="12.75">
      <c r="A84" s="21" t="s">
        <v>522</v>
      </c>
      <c r="B84" s="137">
        <f aca="true" t="shared" si="7" ref="B84:H90">B17-B18+B64</f>
        <v>23</v>
      </c>
      <c r="C84" s="137">
        <f t="shared" si="7"/>
        <v>17</v>
      </c>
      <c r="D84" s="137">
        <f t="shared" si="7"/>
        <v>17</v>
      </c>
      <c r="E84" s="137">
        <f t="shared" si="7"/>
        <v>31</v>
      </c>
      <c r="F84" s="137">
        <f t="shared" si="7"/>
        <v>28</v>
      </c>
      <c r="G84" s="137">
        <f t="shared" si="7"/>
        <v>14</v>
      </c>
      <c r="H84" s="137">
        <f t="shared" si="7"/>
        <v>23</v>
      </c>
      <c r="I84" s="137">
        <v>0</v>
      </c>
      <c r="J84" s="137">
        <f aca="true" t="shared" si="8" ref="J84:J90">J17-J18+J64</f>
        <v>179</v>
      </c>
    </row>
    <row r="85" spans="1:10" ht="12.75">
      <c r="A85" s="21" t="s">
        <v>523</v>
      </c>
      <c r="B85" s="137">
        <f t="shared" si="7"/>
        <v>12</v>
      </c>
      <c r="C85" s="137">
        <f t="shared" si="7"/>
        <v>9</v>
      </c>
      <c r="D85" s="137">
        <f t="shared" si="7"/>
        <v>18</v>
      </c>
      <c r="E85" s="137">
        <f t="shared" si="7"/>
        <v>16</v>
      </c>
      <c r="F85" s="137">
        <f t="shared" si="7"/>
        <v>21</v>
      </c>
      <c r="G85" s="137">
        <f t="shared" si="7"/>
        <v>12</v>
      </c>
      <c r="H85" s="137">
        <f t="shared" si="7"/>
        <v>20</v>
      </c>
      <c r="I85" s="137">
        <f aca="true" t="shared" si="9" ref="I85:I90">I18-I19+I65</f>
        <v>14</v>
      </c>
      <c r="J85" s="137">
        <f t="shared" si="8"/>
        <v>122</v>
      </c>
    </row>
    <row r="86" spans="1:10" ht="12.75">
      <c r="A86" s="21" t="s">
        <v>524</v>
      </c>
      <c r="B86" s="137">
        <f t="shared" si="7"/>
        <v>22</v>
      </c>
      <c r="C86" s="137">
        <f t="shared" si="7"/>
        <v>7</v>
      </c>
      <c r="D86" s="137">
        <f t="shared" si="7"/>
        <v>13</v>
      </c>
      <c r="E86" s="137">
        <f t="shared" si="7"/>
        <v>28</v>
      </c>
      <c r="F86" s="137">
        <f t="shared" si="7"/>
        <v>20</v>
      </c>
      <c r="G86" s="137">
        <f t="shared" si="7"/>
        <v>20</v>
      </c>
      <c r="H86" s="137">
        <f t="shared" si="7"/>
        <v>31</v>
      </c>
      <c r="I86" s="137">
        <f t="shared" si="9"/>
        <v>31</v>
      </c>
      <c r="J86" s="137">
        <f t="shared" si="8"/>
        <v>172</v>
      </c>
    </row>
    <row r="87" spans="1:10" ht="12.75">
      <c r="A87" s="21" t="s">
        <v>525</v>
      </c>
      <c r="B87" s="137">
        <f t="shared" si="7"/>
        <v>15</v>
      </c>
      <c r="C87" s="137">
        <f t="shared" si="7"/>
        <v>21</v>
      </c>
      <c r="D87" s="137">
        <f t="shared" si="7"/>
        <v>13</v>
      </c>
      <c r="E87" s="137">
        <f t="shared" si="7"/>
        <v>17</v>
      </c>
      <c r="F87" s="137">
        <f t="shared" si="7"/>
        <v>15</v>
      </c>
      <c r="G87" s="137">
        <f t="shared" si="7"/>
        <v>22</v>
      </c>
      <c r="H87" s="137">
        <f t="shared" si="7"/>
        <v>25</v>
      </c>
      <c r="I87" s="137">
        <f t="shared" si="9"/>
        <v>21</v>
      </c>
      <c r="J87" s="137">
        <f t="shared" si="8"/>
        <v>149</v>
      </c>
    </row>
    <row r="88" spans="1:10" ht="12.75">
      <c r="A88" s="21" t="s">
        <v>526</v>
      </c>
      <c r="B88" s="137">
        <f t="shared" si="7"/>
        <v>27</v>
      </c>
      <c r="C88" s="137">
        <f t="shared" si="7"/>
        <v>17</v>
      </c>
      <c r="D88" s="137">
        <f t="shared" si="7"/>
        <v>23</v>
      </c>
      <c r="E88" s="137">
        <f t="shared" si="7"/>
        <v>16</v>
      </c>
      <c r="F88" s="137">
        <f t="shared" si="7"/>
        <v>22</v>
      </c>
      <c r="G88" s="137">
        <f t="shared" si="7"/>
        <v>26</v>
      </c>
      <c r="H88" s="137">
        <f t="shared" si="7"/>
        <v>23</v>
      </c>
      <c r="I88" s="137">
        <f t="shared" si="9"/>
        <v>35</v>
      </c>
      <c r="J88" s="137">
        <f t="shared" si="8"/>
        <v>189</v>
      </c>
    </row>
    <row r="89" spans="1:10" ht="12.75">
      <c r="A89" s="21" t="s">
        <v>527</v>
      </c>
      <c r="B89" s="137">
        <f t="shared" si="7"/>
        <v>16</v>
      </c>
      <c r="C89" s="137">
        <f t="shared" si="7"/>
        <v>29</v>
      </c>
      <c r="D89" s="137">
        <f t="shared" si="7"/>
        <v>19</v>
      </c>
      <c r="E89" s="137">
        <f t="shared" si="7"/>
        <v>14</v>
      </c>
      <c r="F89" s="137">
        <f t="shared" si="7"/>
        <v>23</v>
      </c>
      <c r="G89" s="137">
        <f t="shared" si="7"/>
        <v>27</v>
      </c>
      <c r="H89" s="137">
        <f t="shared" si="7"/>
        <v>21</v>
      </c>
      <c r="I89" s="137">
        <f t="shared" si="9"/>
        <v>22</v>
      </c>
      <c r="J89" s="137">
        <f t="shared" si="8"/>
        <v>171</v>
      </c>
    </row>
    <row r="90" spans="1:10" ht="12.75">
      <c r="A90" s="25" t="s">
        <v>528</v>
      </c>
      <c r="B90" s="137">
        <f t="shared" si="7"/>
        <v>19</v>
      </c>
      <c r="C90" s="137">
        <f t="shared" si="7"/>
        <v>31</v>
      </c>
      <c r="D90" s="137">
        <f t="shared" si="7"/>
        <v>31</v>
      </c>
      <c r="E90" s="137">
        <f t="shared" si="7"/>
        <v>38</v>
      </c>
      <c r="F90" s="137">
        <f t="shared" si="7"/>
        <v>37</v>
      </c>
      <c r="G90" s="137">
        <f t="shared" si="7"/>
        <v>63</v>
      </c>
      <c r="H90" s="137">
        <f t="shared" si="7"/>
        <v>72</v>
      </c>
      <c r="I90" s="137">
        <f t="shared" si="9"/>
        <v>75</v>
      </c>
      <c r="J90" s="137">
        <f t="shared" si="8"/>
        <v>366</v>
      </c>
    </row>
    <row r="91" spans="1:10" ht="12.75">
      <c r="A91" s="36" t="s">
        <v>596</v>
      </c>
      <c r="B91" s="205">
        <f>AVERAGE(B80:B90)</f>
        <v>24.454545454545453</v>
      </c>
      <c r="C91" s="205">
        <f aca="true" t="shared" si="10" ref="C91:J91">AVERAGE(C80:C90)</f>
        <v>22.818181818181817</v>
      </c>
      <c r="D91" s="205">
        <f t="shared" si="10"/>
        <v>20.818181818181817</v>
      </c>
      <c r="E91" s="205">
        <f t="shared" si="10"/>
        <v>27.454545454545453</v>
      </c>
      <c r="F91" s="205">
        <f t="shared" si="10"/>
        <v>27.636363636363637</v>
      </c>
      <c r="G91" s="205">
        <f t="shared" si="10"/>
        <v>31.727272727272727</v>
      </c>
      <c r="H91" s="205">
        <f t="shared" si="10"/>
        <v>38.54545454545455</v>
      </c>
      <c r="I91" s="205">
        <f t="shared" si="10"/>
        <v>36.09090909090909</v>
      </c>
      <c r="J91" s="205">
        <f t="shared" si="10"/>
        <v>231.9090909090909</v>
      </c>
    </row>
    <row r="92" ht="12.75">
      <c r="J92" s="24" t="s">
        <v>611</v>
      </c>
    </row>
    <row r="93" spans="1:6" ht="12.75">
      <c r="A93" s="78" t="s">
        <v>1093</v>
      </c>
      <c r="F93" s="78" t="s">
        <v>1094</v>
      </c>
    </row>
    <row r="111" ht="12.75">
      <c r="A111" s="3" t="s">
        <v>315</v>
      </c>
    </row>
    <row r="112" spans="1:9" ht="12.75">
      <c r="A112" t="s">
        <v>23</v>
      </c>
      <c r="I112" s="46"/>
    </row>
    <row r="113" ht="12.75">
      <c r="A113" t="s">
        <v>1425</v>
      </c>
    </row>
    <row r="114" ht="12.75">
      <c r="A114" t="s">
        <v>24</v>
      </c>
    </row>
    <row r="115" ht="12.75">
      <c r="E115" s="77" t="s">
        <v>284</v>
      </c>
    </row>
    <row r="116" spans="1:10" ht="12.75">
      <c r="A116" s="13" t="s">
        <v>835</v>
      </c>
      <c r="J116" s="42"/>
    </row>
    <row r="117" ht="12.75">
      <c r="A117" s="120" t="s">
        <v>836</v>
      </c>
    </row>
    <row r="118" spans="1:5" ht="12.75">
      <c r="A118" s="267" t="s">
        <v>472</v>
      </c>
      <c r="B118" s="269" t="s">
        <v>313</v>
      </c>
      <c r="C118" s="270"/>
      <c r="D118" s="269" t="s">
        <v>314</v>
      </c>
      <c r="E118" s="270"/>
    </row>
    <row r="119" spans="1:5" ht="12.75">
      <c r="A119" s="268"/>
      <c r="B119" s="43" t="s">
        <v>1046</v>
      </c>
      <c r="C119" s="43" t="s">
        <v>1045</v>
      </c>
      <c r="D119" s="43" t="s">
        <v>1046</v>
      </c>
      <c r="E119" s="43" t="s">
        <v>1045</v>
      </c>
    </row>
    <row r="120" spans="1:5" ht="12.75">
      <c r="A120" s="43" t="s">
        <v>481</v>
      </c>
      <c r="B120" s="146">
        <v>930</v>
      </c>
      <c r="C120" s="165">
        <v>0.7404458598726115</v>
      </c>
      <c r="D120" s="153">
        <v>305</v>
      </c>
      <c r="E120" s="165">
        <v>0.321390937829294</v>
      </c>
    </row>
    <row r="121" spans="1:5" ht="12.75">
      <c r="A121" s="44" t="s">
        <v>482</v>
      </c>
      <c r="B121" s="153">
        <v>61</v>
      </c>
      <c r="C121" s="165">
        <v>0.04856687898089172</v>
      </c>
      <c r="D121" s="153">
        <v>244</v>
      </c>
      <c r="E121" s="165">
        <v>0.2571127502634352</v>
      </c>
    </row>
    <row r="122" spans="1:5" ht="12.75">
      <c r="A122" s="44" t="s">
        <v>483</v>
      </c>
      <c r="B122" s="153">
        <v>75</v>
      </c>
      <c r="C122" s="165">
        <v>0.059713375796178345</v>
      </c>
      <c r="D122" s="153">
        <v>317</v>
      </c>
      <c r="E122" s="165">
        <v>0.3340358271865121</v>
      </c>
    </row>
    <row r="123" spans="1:5" ht="12.75">
      <c r="A123" s="44" t="s">
        <v>484</v>
      </c>
      <c r="B123" s="153">
        <v>43</v>
      </c>
      <c r="C123" s="165">
        <v>0.03423566878980892</v>
      </c>
      <c r="D123" s="153">
        <v>43</v>
      </c>
      <c r="E123" s="165">
        <v>0.045310853530031614</v>
      </c>
    </row>
    <row r="124" spans="1:5" ht="12.75">
      <c r="A124" s="44" t="s">
        <v>485</v>
      </c>
      <c r="B124" s="153">
        <v>141</v>
      </c>
      <c r="C124" s="165">
        <v>0.11226114649681529</v>
      </c>
      <c r="D124" s="153">
        <v>8</v>
      </c>
      <c r="E124" s="165">
        <v>0.008429926238145416</v>
      </c>
    </row>
    <row r="125" spans="1:5" ht="12.75">
      <c r="A125" s="44" t="s">
        <v>486</v>
      </c>
      <c r="B125" s="153">
        <v>6</v>
      </c>
      <c r="C125" s="165">
        <v>0.004777070063694267</v>
      </c>
      <c r="D125" s="153">
        <v>6</v>
      </c>
      <c r="E125" s="165">
        <v>0.006322444678609062</v>
      </c>
    </row>
    <row r="126" spans="1:5" ht="12.75">
      <c r="A126" s="44" t="s">
        <v>487</v>
      </c>
      <c r="B126" s="153">
        <v>0</v>
      </c>
      <c r="C126" s="165">
        <v>0</v>
      </c>
      <c r="D126" s="153">
        <v>22</v>
      </c>
      <c r="E126" s="165">
        <v>0.023182297154899896</v>
      </c>
    </row>
    <row r="127" spans="1:5" ht="12.75">
      <c r="A127" s="44" t="s">
        <v>488</v>
      </c>
      <c r="B127" s="153">
        <v>0</v>
      </c>
      <c r="C127" s="165">
        <v>0</v>
      </c>
      <c r="D127" s="153">
        <v>4</v>
      </c>
      <c r="E127" s="165">
        <v>0.004214963119072708</v>
      </c>
    </row>
    <row r="128" spans="1:5" ht="12.75">
      <c r="A128" s="55" t="s">
        <v>1047</v>
      </c>
      <c r="B128" s="170">
        <f>SUM(B124:B127)</f>
        <v>147</v>
      </c>
      <c r="C128" s="169">
        <f>SUM(C124:C127)</f>
        <v>0.11703821656050956</v>
      </c>
      <c r="D128" s="170">
        <f>SUM(D124:D127)</f>
        <v>40</v>
      </c>
      <c r="E128" s="169">
        <f>SUM(E124:E127)</f>
        <v>0.04214963119072708</v>
      </c>
    </row>
    <row r="129" ht="12.75">
      <c r="E129" s="24" t="s">
        <v>611</v>
      </c>
    </row>
    <row r="130" ht="12.75">
      <c r="A130" s="3" t="s">
        <v>1427</v>
      </c>
    </row>
    <row r="131" ht="12.75">
      <c r="A131" t="s">
        <v>1428</v>
      </c>
    </row>
    <row r="132" ht="12.75">
      <c r="A132" t="s">
        <v>1426</v>
      </c>
    </row>
    <row r="134" ht="12.75">
      <c r="A134" s="120" t="s">
        <v>1086</v>
      </c>
    </row>
    <row r="135" spans="1:3" ht="12.75">
      <c r="A135" s="265" t="s">
        <v>1000</v>
      </c>
      <c r="C135" s="223"/>
    </row>
    <row r="136" spans="1:6" ht="12.75">
      <c r="A136" s="141" t="s">
        <v>1085</v>
      </c>
      <c r="B136" s="150" t="s">
        <v>1031</v>
      </c>
      <c r="C136" s="150" t="s">
        <v>1035</v>
      </c>
      <c r="F136" s="3"/>
    </row>
    <row r="137" spans="1:3" ht="12.75">
      <c r="A137" s="138">
        <v>2003</v>
      </c>
      <c r="B137" s="139">
        <v>6.180684248039914</v>
      </c>
      <c r="C137" s="139">
        <v>4.610679611650485</v>
      </c>
    </row>
    <row r="138" spans="1:3" ht="12.75">
      <c r="A138" s="138">
        <v>2004</v>
      </c>
      <c r="B138" s="139">
        <v>5.559360730593608</v>
      </c>
      <c r="C138" s="139">
        <v>2.8607594936708862</v>
      </c>
    </row>
    <row r="139" spans="1:3" ht="12.75">
      <c r="A139" s="138">
        <v>2005</v>
      </c>
      <c r="B139" s="139">
        <v>6.015323496027242</v>
      </c>
      <c r="C139" s="139">
        <v>3.634297520661157</v>
      </c>
    </row>
    <row r="140" spans="1:3" ht="12.75">
      <c r="A140" s="138">
        <v>2006</v>
      </c>
      <c r="B140" s="139">
        <v>5.216768027801911</v>
      </c>
      <c r="C140" s="139">
        <v>3.7308917197452227</v>
      </c>
    </row>
    <row r="141" spans="1:3" ht="12.75">
      <c r="A141" s="138">
        <v>2007</v>
      </c>
      <c r="B141" s="139">
        <v>5.3851422550052686</v>
      </c>
      <c r="C141" s="139"/>
    </row>
    <row r="142" ht="12.75">
      <c r="A142" s="3" t="s">
        <v>54</v>
      </c>
    </row>
    <row r="143" ht="12.75">
      <c r="A143" t="s">
        <v>55</v>
      </c>
    </row>
    <row r="144" ht="12.75">
      <c r="A144" t="s">
        <v>56</v>
      </c>
    </row>
    <row r="145" ht="12.75">
      <c r="B145" s="78" t="s">
        <v>290</v>
      </c>
    </row>
    <row r="167" ht="15">
      <c r="A167" s="104" t="s">
        <v>1027</v>
      </c>
    </row>
    <row r="170" ht="12.75">
      <c r="A170" s="3" t="s">
        <v>57</v>
      </c>
    </row>
    <row r="171" ht="12.75">
      <c r="A171" t="s">
        <v>59</v>
      </c>
    </row>
    <row r="172" ht="14.25" customHeight="1">
      <c r="A172" t="s">
        <v>60</v>
      </c>
    </row>
    <row r="173" ht="12.75">
      <c r="A173" t="s">
        <v>104</v>
      </c>
    </row>
    <row r="174" ht="12.75">
      <c r="A174" t="s">
        <v>58</v>
      </c>
    </row>
    <row r="175" ht="12.75">
      <c r="J175" s="77" t="s">
        <v>285</v>
      </c>
    </row>
    <row r="177" spans="1:10" ht="12.75">
      <c r="A177" s="13" t="s">
        <v>1028</v>
      </c>
      <c r="J177" s="46" t="s">
        <v>312</v>
      </c>
    </row>
    <row r="178" spans="1:10" ht="22.5">
      <c r="A178" s="30" t="s">
        <v>1202</v>
      </c>
      <c r="B178" s="30" t="s">
        <v>965</v>
      </c>
      <c r="C178" s="30" t="s">
        <v>966</v>
      </c>
      <c r="D178" s="30" t="s">
        <v>967</v>
      </c>
      <c r="E178" s="30" t="s">
        <v>984</v>
      </c>
      <c r="F178" s="30" t="s">
        <v>985</v>
      </c>
      <c r="G178" s="30" t="s">
        <v>989</v>
      </c>
      <c r="H178" s="30" t="s">
        <v>986</v>
      </c>
      <c r="I178" s="30" t="s">
        <v>987</v>
      </c>
      <c r="J178" s="221" t="s">
        <v>964</v>
      </c>
    </row>
    <row r="179" spans="1:10" ht="12.75">
      <c r="A179" s="25" t="s">
        <v>517</v>
      </c>
      <c r="B179" s="167">
        <v>0.010393793002488655</v>
      </c>
      <c r="C179" s="167">
        <v>0.026939970717423132</v>
      </c>
      <c r="D179" s="167">
        <v>0.018286026200873363</v>
      </c>
      <c r="E179" s="167">
        <v>0.02503382949932341</v>
      </c>
      <c r="F179" s="167">
        <v>0.02298620827503498</v>
      </c>
      <c r="G179" s="167">
        <v>0.035204991087344026</v>
      </c>
      <c r="H179" s="167">
        <v>0.03135709389993146</v>
      </c>
      <c r="I179" s="167">
        <v>0.034535040431266845</v>
      </c>
      <c r="J179" s="167">
        <v>0.025298558335647738</v>
      </c>
    </row>
    <row r="180" spans="1:10" ht="12.75">
      <c r="A180" s="21" t="s">
        <v>518</v>
      </c>
      <c r="B180" s="167">
        <v>0.00834431269213878</v>
      </c>
      <c r="C180" s="167">
        <v>0.024304538799414348</v>
      </c>
      <c r="D180" s="167">
        <v>0.014737991266375546</v>
      </c>
      <c r="E180" s="167">
        <v>0.02210193955796121</v>
      </c>
      <c r="F180" s="167">
        <v>0.020587647411553067</v>
      </c>
      <c r="G180" s="167">
        <v>0.03208556149732621</v>
      </c>
      <c r="H180" s="167">
        <v>0.027244688142563398</v>
      </c>
      <c r="I180" s="167">
        <v>0.03504043126684636</v>
      </c>
      <c r="J180" s="167">
        <v>0.02287474436337011</v>
      </c>
    </row>
    <row r="181" spans="1:10" ht="12.75">
      <c r="A181" s="21" t="s">
        <v>519</v>
      </c>
      <c r="B181" s="167">
        <v>0.00688039818474601</v>
      </c>
      <c r="C181" s="167">
        <v>0.024304538799414348</v>
      </c>
      <c r="D181" s="167">
        <v>0.013919213973799126</v>
      </c>
      <c r="E181" s="167">
        <v>0.02390617952187641</v>
      </c>
      <c r="F181" s="167">
        <v>0.02098740755546672</v>
      </c>
      <c r="G181" s="167">
        <v>0.03141711229946524</v>
      </c>
      <c r="H181" s="167">
        <v>0.02570253598355038</v>
      </c>
      <c r="I181" s="167">
        <v>0.032681940700808626</v>
      </c>
      <c r="J181" s="167">
        <v>0.022142550559244578</v>
      </c>
    </row>
    <row r="182" spans="1:10" ht="12.75">
      <c r="A182" s="21" t="s">
        <v>520</v>
      </c>
      <c r="B182" s="167">
        <v>0.019177280046845265</v>
      </c>
      <c r="C182" s="167">
        <v>0.03513909224011713</v>
      </c>
      <c r="D182" s="167">
        <v>0.028384279475982533</v>
      </c>
      <c r="E182" s="167">
        <v>0.03382949932341001</v>
      </c>
      <c r="F182" s="167">
        <v>0.02978213072156706</v>
      </c>
      <c r="G182" s="167">
        <v>0.03542780748663102</v>
      </c>
      <c r="H182" s="167">
        <v>0.03684030157642221</v>
      </c>
      <c r="I182" s="167">
        <v>0.039252021563342315</v>
      </c>
      <c r="J182" s="167">
        <v>0.031837806448355085</v>
      </c>
    </row>
    <row r="183" spans="1:10" ht="12.75">
      <c r="A183" s="21" t="s">
        <v>521</v>
      </c>
      <c r="B183" s="167">
        <v>0.013468013468013467</v>
      </c>
      <c r="C183" s="167">
        <v>0.031039531478770133</v>
      </c>
      <c r="D183" s="167">
        <v>0.027838427947598252</v>
      </c>
      <c r="E183" s="167">
        <v>0.032025259359494816</v>
      </c>
      <c r="F183" s="167">
        <v>0.029582250649610235</v>
      </c>
      <c r="G183" s="167">
        <v>0.0338680926916221</v>
      </c>
      <c r="H183" s="167">
        <v>0.032385195339273476</v>
      </c>
      <c r="I183" s="167">
        <v>0.0373989218328841</v>
      </c>
      <c r="J183" s="167">
        <v>0.029111015729542757</v>
      </c>
    </row>
    <row r="184" spans="1:10" ht="12.75">
      <c r="A184" s="21" t="s">
        <v>522</v>
      </c>
      <c r="B184" s="167">
        <v>0.011564924608402869</v>
      </c>
      <c r="C184" s="167">
        <v>0.029282576866764276</v>
      </c>
      <c r="D184" s="167">
        <v>0.025927947598253277</v>
      </c>
      <c r="E184" s="167">
        <v>0.02931889941362201</v>
      </c>
      <c r="F184" s="167">
        <v>0.027183689786128323</v>
      </c>
      <c r="G184" s="167">
        <v>0.035204991087344026</v>
      </c>
      <c r="H184" s="167">
        <v>0.032727895819054144</v>
      </c>
      <c r="I184" s="167">
        <v>0.03689353099730458</v>
      </c>
      <c r="J184" s="167">
        <v>0.02797485293003762</v>
      </c>
    </row>
    <row r="185" spans="1:10" ht="12.75">
      <c r="A185" s="21" t="s">
        <v>523</v>
      </c>
      <c r="B185" s="167">
        <v>0.010101010101010102</v>
      </c>
      <c r="C185" s="167">
        <v>0.028989751098096633</v>
      </c>
      <c r="D185" s="167">
        <v>0.023471615720524017</v>
      </c>
      <c r="E185" s="167">
        <v>0.029093369418132613</v>
      </c>
      <c r="F185" s="167">
        <v>0.02578452928243054</v>
      </c>
      <c r="G185" s="167">
        <v>0.035650623885918005</v>
      </c>
      <c r="H185" s="167">
        <v>0.03255654557916381</v>
      </c>
      <c r="I185" s="167">
        <v>0.03605121293800539</v>
      </c>
      <c r="J185" s="167">
        <v>0.02716691493927841</v>
      </c>
    </row>
    <row r="186" spans="1:10" ht="12.75">
      <c r="A186" s="21" t="s">
        <v>524</v>
      </c>
      <c r="B186" s="167">
        <v>0.009515444298052993</v>
      </c>
      <c r="C186" s="167">
        <v>0.030453879941434846</v>
      </c>
      <c r="D186" s="167">
        <v>0.025109170305676855</v>
      </c>
      <c r="E186" s="167">
        <v>0.02819124943617501</v>
      </c>
      <c r="F186" s="167">
        <v>0.02438536877873276</v>
      </c>
      <c r="G186" s="167">
        <v>0.036541889483065956</v>
      </c>
      <c r="H186" s="167">
        <v>0.03135709389993146</v>
      </c>
      <c r="I186" s="167">
        <v>0.03571428571428571</v>
      </c>
      <c r="J186" s="167">
        <v>0.026939682379377383</v>
      </c>
    </row>
    <row r="187" spans="1:10" ht="12.75">
      <c r="A187" s="21" t="s">
        <v>525</v>
      </c>
      <c r="B187" s="167">
        <v>0.0120040989606207</v>
      </c>
      <c r="C187" s="167">
        <v>0.03279648609077599</v>
      </c>
      <c r="D187" s="167">
        <v>0.02920305676855895</v>
      </c>
      <c r="E187" s="167">
        <v>0.031799729364005415</v>
      </c>
      <c r="F187" s="167">
        <v>0.027183689786128323</v>
      </c>
      <c r="G187" s="167">
        <v>0.04389483065953654</v>
      </c>
      <c r="H187" s="167">
        <v>0.03546949965729952</v>
      </c>
      <c r="I187" s="167">
        <v>0.04177897574123989</v>
      </c>
      <c r="J187" s="167">
        <v>0.031055116519807104</v>
      </c>
    </row>
    <row r="188" spans="1:10" ht="12.75">
      <c r="A188" s="21" t="s">
        <v>526</v>
      </c>
      <c r="B188" s="167">
        <v>0.01288244766505636</v>
      </c>
      <c r="C188" s="167">
        <v>0.03543191800878477</v>
      </c>
      <c r="D188" s="167">
        <v>0.027838427947598252</v>
      </c>
      <c r="E188" s="167">
        <v>0.032927379341452415</v>
      </c>
      <c r="F188" s="167">
        <v>0.02578452928243054</v>
      </c>
      <c r="G188" s="167">
        <v>0.047459893048128345</v>
      </c>
      <c r="H188" s="167">
        <v>0.03769705277587389</v>
      </c>
      <c r="I188" s="167">
        <v>0.042621293800539084</v>
      </c>
      <c r="J188" s="167">
        <v>0.03211553513267857</v>
      </c>
    </row>
    <row r="189" spans="1:10" ht="12.75">
      <c r="A189" s="21" t="s">
        <v>527</v>
      </c>
      <c r="B189" s="167">
        <v>0.011857707509881422</v>
      </c>
      <c r="C189" s="167">
        <v>0.03162518301610542</v>
      </c>
      <c r="D189" s="167">
        <v>0.025927947598253277</v>
      </c>
      <c r="E189" s="167">
        <v>0.03134866937302661</v>
      </c>
      <c r="F189" s="167">
        <v>0.024185488706775934</v>
      </c>
      <c r="G189" s="167">
        <v>0.04478609625668449</v>
      </c>
      <c r="H189" s="167">
        <v>0.037011651816312545</v>
      </c>
      <c r="I189" s="167">
        <v>0.042621293800539084</v>
      </c>
      <c r="J189" s="167">
        <v>0.0306511475244275</v>
      </c>
    </row>
    <row r="190" spans="1:10" ht="12.75">
      <c r="A190" s="25" t="s">
        <v>528</v>
      </c>
      <c r="B190" s="167">
        <v>0.011711316059142145</v>
      </c>
      <c r="C190" s="167">
        <v>0.025183016105417278</v>
      </c>
      <c r="D190" s="167">
        <v>0.019923580786026202</v>
      </c>
      <c r="E190" s="167">
        <v>0.02435723951285521</v>
      </c>
      <c r="F190" s="167">
        <v>0.01858884669198481</v>
      </c>
      <c r="G190" s="167">
        <v>0.032754010695187165</v>
      </c>
      <c r="H190" s="167">
        <v>0.02844413982179575</v>
      </c>
      <c r="I190" s="167">
        <v>0.03335579514824798</v>
      </c>
      <c r="J190" s="167">
        <v>0.02401090716287525</v>
      </c>
    </row>
    <row r="191" spans="1:10" ht="12.75">
      <c r="A191" s="36" t="s">
        <v>596</v>
      </c>
      <c r="B191" s="169">
        <f>AVERAGEA(B179:B190)</f>
        <v>0.01149172888303323</v>
      </c>
      <c r="C191" s="169">
        <f>AVERAGEA(C179:C190)</f>
        <v>0.029624206930209857</v>
      </c>
      <c r="D191" s="169">
        <f aca="true" t="shared" si="11" ref="D191:J191">AVERAGEA(D179:D190)</f>
        <v>0.0233806404657933</v>
      </c>
      <c r="E191" s="169">
        <f t="shared" si="11"/>
        <v>0.028661103593444596</v>
      </c>
      <c r="F191" s="169">
        <f t="shared" si="11"/>
        <v>0.024751815577320275</v>
      </c>
      <c r="G191" s="169">
        <f t="shared" si="11"/>
        <v>0.037024658348187765</v>
      </c>
      <c r="H191" s="169">
        <f t="shared" si="11"/>
        <v>0.032399474525931005</v>
      </c>
      <c r="I191" s="169">
        <f t="shared" si="11"/>
        <v>0.03732872866127583</v>
      </c>
      <c r="J191" s="169">
        <f t="shared" si="11"/>
        <v>0.02759823600205351</v>
      </c>
    </row>
    <row r="192" spans="1:10" ht="12.75">
      <c r="A192" s="105" t="s">
        <v>48</v>
      </c>
      <c r="B192" s="207">
        <f aca="true" t="shared" si="12" ref="B192:I192">RANK(B191,$B191:$I191,1)</f>
        <v>1</v>
      </c>
      <c r="C192" s="207">
        <f t="shared" si="12"/>
        <v>5</v>
      </c>
      <c r="D192" s="207">
        <f t="shared" si="12"/>
        <v>2</v>
      </c>
      <c r="E192" s="207">
        <f t="shared" si="12"/>
        <v>4</v>
      </c>
      <c r="F192" s="207">
        <f t="shared" si="12"/>
        <v>3</v>
      </c>
      <c r="G192" s="207">
        <f t="shared" si="12"/>
        <v>7</v>
      </c>
      <c r="H192" s="207">
        <f t="shared" si="12"/>
        <v>6</v>
      </c>
      <c r="I192" s="207">
        <f t="shared" si="12"/>
        <v>8</v>
      </c>
      <c r="J192" s="208" t="s">
        <v>474</v>
      </c>
    </row>
    <row r="193" ht="12.75">
      <c r="J193" s="24" t="s">
        <v>1383</v>
      </c>
    </row>
    <row r="195" ht="12.75">
      <c r="A195" s="3" t="s">
        <v>319</v>
      </c>
    </row>
    <row r="196" ht="12.75">
      <c r="A196" t="s">
        <v>1429</v>
      </c>
    </row>
    <row r="197" ht="12.75">
      <c r="A197" t="s">
        <v>1430</v>
      </c>
    </row>
    <row r="199" ht="12.75">
      <c r="B199" s="78" t="s">
        <v>291</v>
      </c>
    </row>
    <row r="222" ht="12.75">
      <c r="A222" s="3" t="s">
        <v>1431</v>
      </c>
    </row>
    <row r="223" ht="12.75">
      <c r="A223" t="s">
        <v>1432</v>
      </c>
    </row>
    <row r="225" ht="12.75">
      <c r="G225" s="77" t="s">
        <v>286</v>
      </c>
    </row>
    <row r="226" ht="12.75">
      <c r="B226" s="13" t="s">
        <v>837</v>
      </c>
    </row>
    <row r="227" spans="2:5" ht="12.75">
      <c r="B227" s="13" t="s">
        <v>321</v>
      </c>
      <c r="E227" s="51"/>
    </row>
    <row r="228" spans="2:7" ht="12.75">
      <c r="B228" s="52" t="s">
        <v>1202</v>
      </c>
      <c r="C228" s="53" t="s">
        <v>1029</v>
      </c>
      <c r="D228" s="53" t="s">
        <v>1030</v>
      </c>
      <c r="E228" s="53" t="s">
        <v>1043</v>
      </c>
      <c r="F228" s="53" t="s">
        <v>1087</v>
      </c>
      <c r="G228" s="53" t="s">
        <v>320</v>
      </c>
    </row>
    <row r="229" spans="2:7" ht="12.75">
      <c r="B229" s="21" t="s">
        <v>1032</v>
      </c>
      <c r="C229" s="165">
        <v>0.07930078874440417</v>
      </c>
      <c r="D229" s="165">
        <v>0.0623686643691687</v>
      </c>
      <c r="E229" s="165">
        <v>0.02217923029088648</v>
      </c>
      <c r="F229" s="167">
        <v>0.02080065821613144</v>
      </c>
      <c r="G229" s="167">
        <v>0.025298558335647738</v>
      </c>
    </row>
    <row r="230" spans="2:7" ht="12.75">
      <c r="B230" s="21" t="s">
        <v>1033</v>
      </c>
      <c r="C230" s="165">
        <v>0.09599943153556456</v>
      </c>
      <c r="D230" s="165">
        <v>0.06299907539715895</v>
      </c>
      <c r="E230" s="165">
        <v>0.020935535134388172</v>
      </c>
      <c r="F230" s="167">
        <v>0.018538040264314916</v>
      </c>
      <c r="G230" s="167">
        <v>0.02287474436337011</v>
      </c>
    </row>
    <row r="231" spans="2:7" ht="12.75">
      <c r="B231" s="21" t="s">
        <v>1034</v>
      </c>
      <c r="C231" s="165">
        <v>0.09667448305265401</v>
      </c>
      <c r="D231" s="165">
        <v>0.06119189711692023</v>
      </c>
      <c r="E231" s="165">
        <v>0.02290471913217716</v>
      </c>
      <c r="F231" s="167">
        <v>0.020106445890005913</v>
      </c>
      <c r="G231" s="167">
        <v>0.022142550559244578</v>
      </c>
    </row>
    <row r="232" spans="2:7" ht="12.75">
      <c r="B232" s="21" t="s">
        <v>1035</v>
      </c>
      <c r="C232" s="165">
        <v>0.07745327932921196</v>
      </c>
      <c r="D232" s="165">
        <v>0.044507018576111626</v>
      </c>
      <c r="E232" s="165">
        <v>0.04967871208457127</v>
      </c>
      <c r="F232" s="167">
        <v>0.037590311881315404</v>
      </c>
      <c r="G232" s="167">
        <v>0.031837806448355085</v>
      </c>
    </row>
    <row r="233" spans="2:15" ht="12.75">
      <c r="B233" s="21" t="s">
        <v>1036</v>
      </c>
      <c r="C233" s="165">
        <v>0.07123569956654587</v>
      </c>
      <c r="D233" s="165">
        <v>0.041018744221232244</v>
      </c>
      <c r="E233" s="165">
        <v>0.04705313342085262</v>
      </c>
      <c r="F233" s="167">
        <v>0.03805312009873242</v>
      </c>
      <c r="G233" s="167">
        <v>0.029111015729542757</v>
      </c>
      <c r="K233" s="65"/>
      <c r="L233" s="65"/>
      <c r="M233" s="65"/>
      <c r="N233" s="65"/>
      <c r="O233" s="65"/>
    </row>
    <row r="234" spans="2:15" ht="12.75">
      <c r="B234" s="21" t="s">
        <v>1037</v>
      </c>
      <c r="C234" s="165">
        <v>0.0696368933418603</v>
      </c>
      <c r="D234" s="165">
        <v>0.039841976968983776</v>
      </c>
      <c r="E234" s="165">
        <v>0.047260415946935676</v>
      </c>
      <c r="F234" s="167">
        <v>0.03658756074357854</v>
      </c>
      <c r="G234" s="167">
        <v>0.02797485293003762</v>
      </c>
      <c r="K234" s="65"/>
      <c r="L234" s="65"/>
      <c r="M234" s="65"/>
      <c r="N234" s="65"/>
      <c r="O234" s="65"/>
    </row>
    <row r="235" spans="2:15" ht="12.75">
      <c r="B235" s="21" t="s">
        <v>1038</v>
      </c>
      <c r="C235" s="165">
        <v>0.06924607404249272</v>
      </c>
      <c r="D235" s="165">
        <v>0.040598470202572075</v>
      </c>
      <c r="E235" s="165">
        <v>0.046742209631728045</v>
      </c>
      <c r="F235" s="167">
        <v>0.03653613760830998</v>
      </c>
      <c r="G235" s="167">
        <v>0.02716691493927841</v>
      </c>
      <c r="K235" s="65"/>
      <c r="L235" s="65"/>
      <c r="M235" s="65"/>
      <c r="N235" s="65"/>
      <c r="O235" s="65"/>
    </row>
    <row r="236" spans="2:15" ht="12.75">
      <c r="B236" s="21" t="s">
        <v>1039</v>
      </c>
      <c r="C236" s="165">
        <v>0.06867760960704895</v>
      </c>
      <c r="D236" s="165">
        <v>0.04131293603429436</v>
      </c>
      <c r="E236" s="165">
        <v>0.043183859600635664</v>
      </c>
      <c r="F236" s="167">
        <v>0.03630473349960147</v>
      </c>
      <c r="G236" s="167">
        <v>0.026939682379377383</v>
      </c>
      <c r="K236" s="65"/>
      <c r="L236" s="65"/>
      <c r="M236" s="65"/>
      <c r="N236" s="65"/>
      <c r="O236" s="65"/>
    </row>
    <row r="237" spans="2:15" ht="12.75">
      <c r="B237" s="21" t="s">
        <v>1040</v>
      </c>
      <c r="C237" s="165">
        <v>0.07265686065515527</v>
      </c>
      <c r="D237" s="165">
        <v>0.04480121038917374</v>
      </c>
      <c r="E237" s="165">
        <v>0.0416983348303738</v>
      </c>
      <c r="F237" s="167">
        <v>0.038284524207440926</v>
      </c>
      <c r="G237" s="167">
        <v>0.031055116519807104</v>
      </c>
      <c r="K237" s="65"/>
      <c r="L237" s="65"/>
      <c r="M237" s="65"/>
      <c r="N237" s="65"/>
      <c r="O237" s="65"/>
    </row>
    <row r="238" spans="2:15" ht="12.75">
      <c r="B238" s="21" t="s">
        <v>1041</v>
      </c>
      <c r="C238" s="165">
        <v>0.07311873800895331</v>
      </c>
      <c r="D238" s="165">
        <v>0.05009666302429184</v>
      </c>
      <c r="E238" s="165">
        <v>0.04242382367166448</v>
      </c>
      <c r="F238" s="167">
        <v>0.042526932867096905</v>
      </c>
      <c r="G238" s="167">
        <v>0.03211553513267857</v>
      </c>
      <c r="K238" s="65"/>
      <c r="L238" s="65"/>
      <c r="M238" s="65"/>
      <c r="N238" s="65"/>
      <c r="O238" s="65"/>
    </row>
    <row r="239" spans="2:15" ht="12.75">
      <c r="B239" s="21" t="s">
        <v>1042</v>
      </c>
      <c r="C239" s="209">
        <v>0.07070276415831735</v>
      </c>
      <c r="D239" s="209">
        <v>0.04744893670673279</v>
      </c>
      <c r="E239" s="165">
        <v>0.03993643335866787</v>
      </c>
      <c r="F239" s="167">
        <v>0.04103566194430874</v>
      </c>
      <c r="G239" s="167">
        <v>0.0306511475244275</v>
      </c>
      <c r="K239" s="65"/>
      <c r="L239" s="65"/>
      <c r="M239" s="65"/>
      <c r="N239" s="65"/>
      <c r="O239" s="65"/>
    </row>
    <row r="240" spans="2:15" ht="12.75">
      <c r="B240" s="21" t="s">
        <v>1031</v>
      </c>
      <c r="C240" s="209">
        <v>0.05084203794500106</v>
      </c>
      <c r="D240" s="165">
        <v>0.028578633268891318</v>
      </c>
      <c r="E240" s="165">
        <v>0.03060871968493056</v>
      </c>
      <c r="F240" s="167">
        <v>0.02961972591468902</v>
      </c>
      <c r="G240" s="167">
        <v>0.02401090716287525</v>
      </c>
      <c r="K240" s="65"/>
      <c r="L240" s="65"/>
      <c r="M240" s="65"/>
      <c r="N240" s="65"/>
      <c r="O240" s="65"/>
    </row>
    <row r="241" spans="2:7" ht="12.75">
      <c r="B241" s="36" t="s">
        <v>596</v>
      </c>
      <c r="C241" s="210">
        <f>AVERAGEA(C229:C240)</f>
        <v>0.07462872166560079</v>
      </c>
      <c r="D241" s="210">
        <f>AVERAGEA(D229:D240)</f>
        <v>0.047063685522960974</v>
      </c>
      <c r="E241" s="210">
        <f>AVERAGEA(E229:E240)</f>
        <v>0.03788376056565098</v>
      </c>
      <c r="F241" s="210">
        <f>AVERAGEA(F229:F240)</f>
        <v>0.032998654427960475</v>
      </c>
      <c r="G241" s="210">
        <f>AVERAGEA(G229:G240)</f>
        <v>0.02759823600205351</v>
      </c>
    </row>
    <row r="242" ht="12.75">
      <c r="G242" s="24" t="s">
        <v>1383</v>
      </c>
    </row>
    <row r="245" ht="12.75">
      <c r="A245" s="3" t="s">
        <v>105</v>
      </c>
    </row>
    <row r="246" ht="12.75">
      <c r="A246" t="s">
        <v>1433</v>
      </c>
    </row>
    <row r="247" ht="12.75">
      <c r="A247" t="s">
        <v>324</v>
      </c>
    </row>
    <row r="248" ht="12.75">
      <c r="A248" t="s">
        <v>325</v>
      </c>
    </row>
    <row r="249" ht="12.75">
      <c r="A249" t="s">
        <v>1434</v>
      </c>
    </row>
    <row r="253" ht="12.75">
      <c r="B253" s="78" t="s">
        <v>291</v>
      </c>
    </row>
  </sheetData>
  <mergeCells count="3">
    <mergeCell ref="A118:A119"/>
    <mergeCell ref="B118:C118"/>
    <mergeCell ref="D118:E118"/>
  </mergeCells>
  <conditionalFormatting sqref="B59:J70">
    <cfRule type="cellIs" priority="1" dxfId="0" operator="equal" stopIfTrue="1">
      <formula>MAX(B$59:B$70)</formula>
    </cfRule>
    <cfRule type="cellIs" priority="2" dxfId="1" operator="equal" stopIfTrue="1">
      <formula>MIN(B$59:B$70)</formula>
    </cfRule>
  </conditionalFormatting>
  <conditionalFormatting sqref="B13:J24">
    <cfRule type="cellIs" priority="3" dxfId="0" operator="equal" stopIfTrue="1">
      <formula>MAX(B$13:B$24)</formula>
    </cfRule>
    <cfRule type="cellIs" priority="4" dxfId="1" operator="equal" stopIfTrue="1">
      <formula>MIN(B$13:B$24)</formula>
    </cfRule>
  </conditionalFormatting>
  <conditionalFormatting sqref="B80:J90">
    <cfRule type="cellIs" priority="5" dxfId="0" operator="equal" stopIfTrue="1">
      <formula>MAX(B$80:B$90)</formula>
    </cfRule>
    <cfRule type="cellIs" priority="6" dxfId="1" operator="equal" stopIfTrue="1">
      <formula>MIN(B$80:B$90)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Q25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9.75390625" style="0" customWidth="1"/>
    <col min="3" max="3" width="8.75390625" style="0" customWidth="1"/>
    <col min="5" max="10" width="8.75390625" style="0" customWidth="1"/>
    <col min="20" max="20" width="12.625" style="0" customWidth="1"/>
  </cols>
  <sheetData>
    <row r="5" ht="15">
      <c r="A5" s="104" t="s">
        <v>1075</v>
      </c>
    </row>
    <row r="7" ht="12.75">
      <c r="A7" s="3" t="s">
        <v>452</v>
      </c>
    </row>
    <row r="8" ht="12.75">
      <c r="A8" t="s">
        <v>1218</v>
      </c>
    </row>
    <row r="9" spans="1:10" ht="12.75">
      <c r="A9" t="s">
        <v>453</v>
      </c>
      <c r="J9" s="77" t="s">
        <v>293</v>
      </c>
    </row>
    <row r="11" spans="1:10" ht="12.75">
      <c r="A11" s="13" t="s">
        <v>1048</v>
      </c>
      <c r="J11" s="46" t="s">
        <v>312</v>
      </c>
    </row>
    <row r="12" spans="1:10" ht="22.5">
      <c r="A12" s="20" t="s">
        <v>1202</v>
      </c>
      <c r="B12" s="20" t="s">
        <v>965</v>
      </c>
      <c r="C12" s="20" t="s">
        <v>966</v>
      </c>
      <c r="D12" s="20" t="s">
        <v>967</v>
      </c>
      <c r="E12" s="20" t="s">
        <v>984</v>
      </c>
      <c r="F12" s="20" t="s">
        <v>985</v>
      </c>
      <c r="G12" s="20" t="s">
        <v>989</v>
      </c>
      <c r="H12" s="20" t="s">
        <v>986</v>
      </c>
      <c r="I12" s="20" t="s">
        <v>987</v>
      </c>
      <c r="J12" s="221" t="s">
        <v>964</v>
      </c>
    </row>
    <row r="13" spans="1:10" ht="12.75">
      <c r="A13" s="25" t="s">
        <v>517</v>
      </c>
      <c r="B13" s="137">
        <v>169</v>
      </c>
      <c r="C13" s="137">
        <v>315</v>
      </c>
      <c r="D13" s="137">
        <v>258</v>
      </c>
      <c r="E13" s="137">
        <v>439</v>
      </c>
      <c r="F13" s="137">
        <v>368</v>
      </c>
      <c r="G13" s="137">
        <v>614</v>
      </c>
      <c r="H13" s="137">
        <v>621</v>
      </c>
      <c r="I13" s="137">
        <v>664</v>
      </c>
      <c r="J13" s="137">
        <f>SUM(B13:I13)</f>
        <v>3448</v>
      </c>
    </row>
    <row r="14" spans="1:10" ht="12.75">
      <c r="A14" s="21" t="s">
        <v>518</v>
      </c>
      <c r="B14" s="137">
        <v>159</v>
      </c>
      <c r="C14" s="137">
        <v>270</v>
      </c>
      <c r="D14" s="137">
        <v>233</v>
      </c>
      <c r="E14" s="137">
        <v>409</v>
      </c>
      <c r="F14" s="137">
        <v>326</v>
      </c>
      <c r="G14" s="137">
        <v>586</v>
      </c>
      <c r="H14" s="137">
        <v>558</v>
      </c>
      <c r="I14" s="137">
        <v>625</v>
      </c>
      <c r="J14" s="137">
        <f aca="true" t="shared" si="0" ref="J14:J24">SUM(B14:I14)</f>
        <v>3166</v>
      </c>
    </row>
    <row r="15" spans="1:10" ht="12.75">
      <c r="A15" s="21" t="s">
        <v>519</v>
      </c>
      <c r="B15" s="137">
        <v>151</v>
      </c>
      <c r="C15" s="137">
        <v>269</v>
      </c>
      <c r="D15" s="137">
        <v>218</v>
      </c>
      <c r="E15" s="137">
        <v>494</v>
      </c>
      <c r="F15" s="137">
        <v>365</v>
      </c>
      <c r="G15" s="137">
        <v>586</v>
      </c>
      <c r="H15" s="137">
        <v>544</v>
      </c>
      <c r="I15" s="137">
        <v>633</v>
      </c>
      <c r="J15" s="137">
        <f t="shared" si="0"/>
        <v>3260</v>
      </c>
    </row>
    <row r="16" spans="1:10" ht="12.75">
      <c r="A16" s="21" t="s">
        <v>520</v>
      </c>
      <c r="B16" s="137">
        <v>502</v>
      </c>
      <c r="C16" s="137">
        <v>699</v>
      </c>
      <c r="D16" s="137">
        <v>601</v>
      </c>
      <c r="E16" s="137">
        <v>946</v>
      </c>
      <c r="F16" s="137">
        <v>847</v>
      </c>
      <c r="G16" s="137">
        <v>1076</v>
      </c>
      <c r="H16" s="137">
        <v>1194</v>
      </c>
      <c r="I16" s="137">
        <v>1223</v>
      </c>
      <c r="J16" s="137">
        <f t="shared" si="0"/>
        <v>7088</v>
      </c>
    </row>
    <row r="17" spans="1:10" ht="12.75">
      <c r="A17" s="21" t="s">
        <v>521</v>
      </c>
      <c r="B17" s="137">
        <v>385</v>
      </c>
      <c r="C17" s="137">
        <v>578</v>
      </c>
      <c r="D17" s="137">
        <v>500</v>
      </c>
      <c r="E17" s="137">
        <v>836</v>
      </c>
      <c r="F17" s="137">
        <v>764</v>
      </c>
      <c r="G17" s="137">
        <v>986</v>
      </c>
      <c r="H17" s="137">
        <v>1086</v>
      </c>
      <c r="I17" s="137">
        <v>1100</v>
      </c>
      <c r="J17" s="137">
        <f t="shared" si="0"/>
        <v>6235</v>
      </c>
    </row>
    <row r="18" spans="1:10" ht="12.75">
      <c r="A18" s="21" t="s">
        <v>522</v>
      </c>
      <c r="B18" s="137">
        <v>305</v>
      </c>
      <c r="C18" s="137">
        <v>484</v>
      </c>
      <c r="D18" s="137">
        <v>443</v>
      </c>
      <c r="E18" s="137">
        <v>709</v>
      </c>
      <c r="F18" s="137">
        <v>695</v>
      </c>
      <c r="G18" s="137">
        <v>909</v>
      </c>
      <c r="H18" s="137">
        <v>1015</v>
      </c>
      <c r="I18" s="137">
        <v>1013</v>
      </c>
      <c r="J18" s="137">
        <f t="shared" si="0"/>
        <v>5573</v>
      </c>
    </row>
    <row r="19" spans="1:10" ht="12.75">
      <c r="A19" s="21" t="s">
        <v>523</v>
      </c>
      <c r="B19" s="137">
        <v>261</v>
      </c>
      <c r="C19" s="137">
        <v>464</v>
      </c>
      <c r="D19" s="137">
        <v>434</v>
      </c>
      <c r="E19" s="137">
        <v>711</v>
      </c>
      <c r="F19" s="137">
        <v>669</v>
      </c>
      <c r="G19" s="137">
        <v>872</v>
      </c>
      <c r="H19" s="137">
        <v>1002</v>
      </c>
      <c r="I19" s="137">
        <v>987</v>
      </c>
      <c r="J19" s="137">
        <f t="shared" si="0"/>
        <v>5400</v>
      </c>
    </row>
    <row r="20" spans="1:10" ht="12.75">
      <c r="A20" s="21" t="s">
        <v>524</v>
      </c>
      <c r="B20" s="137">
        <v>233</v>
      </c>
      <c r="C20" s="137">
        <v>449</v>
      </c>
      <c r="D20" s="137">
        <v>417</v>
      </c>
      <c r="E20" s="137">
        <v>681</v>
      </c>
      <c r="F20" s="137">
        <v>621</v>
      </c>
      <c r="G20" s="137">
        <v>841</v>
      </c>
      <c r="H20" s="137">
        <v>982</v>
      </c>
      <c r="I20" s="137">
        <v>951</v>
      </c>
      <c r="J20" s="137">
        <f t="shared" si="0"/>
        <v>5175</v>
      </c>
    </row>
    <row r="21" spans="1:10" ht="12.75">
      <c r="A21" s="21" t="s">
        <v>525</v>
      </c>
      <c r="B21" s="137">
        <v>231</v>
      </c>
      <c r="C21" s="137">
        <v>450</v>
      </c>
      <c r="D21" s="137">
        <v>400</v>
      </c>
      <c r="E21" s="137">
        <v>656</v>
      </c>
      <c r="F21" s="137">
        <v>589</v>
      </c>
      <c r="G21" s="137">
        <v>835</v>
      </c>
      <c r="H21" s="137">
        <v>951</v>
      </c>
      <c r="I21" s="137">
        <v>925</v>
      </c>
      <c r="J21" s="137">
        <f t="shared" si="0"/>
        <v>5037</v>
      </c>
    </row>
    <row r="22" spans="1:10" ht="12.75">
      <c r="A22" s="21" t="s">
        <v>526</v>
      </c>
      <c r="B22" s="137">
        <v>215</v>
      </c>
      <c r="C22" s="137">
        <v>405</v>
      </c>
      <c r="D22" s="137">
        <v>370</v>
      </c>
      <c r="E22" s="137">
        <v>613</v>
      </c>
      <c r="F22" s="137">
        <v>547</v>
      </c>
      <c r="G22" s="137">
        <v>806</v>
      </c>
      <c r="H22" s="137">
        <v>913</v>
      </c>
      <c r="I22" s="137">
        <v>903</v>
      </c>
      <c r="J22" s="137">
        <f t="shared" si="0"/>
        <v>4772</v>
      </c>
    </row>
    <row r="23" spans="1:10" ht="12.75">
      <c r="A23" s="21" t="s">
        <v>527</v>
      </c>
      <c r="B23" s="137">
        <v>185</v>
      </c>
      <c r="C23" s="137">
        <v>348</v>
      </c>
      <c r="D23" s="137">
        <v>302</v>
      </c>
      <c r="E23" s="137">
        <v>534</v>
      </c>
      <c r="F23" s="137">
        <v>479</v>
      </c>
      <c r="G23" s="137">
        <v>719</v>
      </c>
      <c r="H23" s="137">
        <v>822</v>
      </c>
      <c r="I23" s="137">
        <v>830</v>
      </c>
      <c r="J23" s="137">
        <f t="shared" si="0"/>
        <v>4219</v>
      </c>
    </row>
    <row r="24" spans="1:10" ht="12.75">
      <c r="A24" s="25" t="s">
        <v>528</v>
      </c>
      <c r="B24" s="137">
        <v>150</v>
      </c>
      <c r="C24" s="137">
        <v>250</v>
      </c>
      <c r="D24" s="137">
        <v>249</v>
      </c>
      <c r="E24" s="137">
        <v>418</v>
      </c>
      <c r="F24" s="137">
        <v>370</v>
      </c>
      <c r="G24" s="137">
        <v>531</v>
      </c>
      <c r="H24" s="137">
        <v>680</v>
      </c>
      <c r="I24" s="137">
        <v>628</v>
      </c>
      <c r="J24" s="137">
        <f t="shared" si="0"/>
        <v>3276</v>
      </c>
    </row>
    <row r="25" spans="1:10" ht="12.75">
      <c r="A25" s="36" t="s">
        <v>596</v>
      </c>
      <c r="B25" s="215">
        <f>AVERAGE(B13:B24)</f>
        <v>245.5</v>
      </c>
      <c r="C25" s="215">
        <f aca="true" t="shared" si="1" ref="C25:J25">AVERAGE(C13:C24)</f>
        <v>415.0833333333333</v>
      </c>
      <c r="D25" s="215">
        <f t="shared" si="1"/>
        <v>368.75</v>
      </c>
      <c r="E25" s="215">
        <f t="shared" si="1"/>
        <v>620.5</v>
      </c>
      <c r="F25" s="215">
        <f t="shared" si="1"/>
        <v>553.3333333333334</v>
      </c>
      <c r="G25" s="215">
        <f t="shared" si="1"/>
        <v>780.0833333333334</v>
      </c>
      <c r="H25" s="215">
        <f t="shared" si="1"/>
        <v>864</v>
      </c>
      <c r="I25" s="215">
        <f t="shared" si="1"/>
        <v>873.5</v>
      </c>
      <c r="J25" s="215">
        <f t="shared" si="1"/>
        <v>4720.75</v>
      </c>
    </row>
    <row r="26" spans="1:10" ht="12.75">
      <c r="A26" s="21" t="s">
        <v>473</v>
      </c>
      <c r="B26" s="37">
        <f>1-(B24/B16)</f>
        <v>0.701195219123506</v>
      </c>
      <c r="C26" s="37">
        <f aca="true" t="shared" si="2" ref="C26:I26">1-(C24/C16)</f>
        <v>0.642346208869814</v>
      </c>
      <c r="D26" s="37">
        <f t="shared" si="2"/>
        <v>0.5856905158069883</v>
      </c>
      <c r="E26" s="37">
        <f t="shared" si="2"/>
        <v>0.5581395348837209</v>
      </c>
      <c r="F26" s="37">
        <f t="shared" si="2"/>
        <v>0.5631641086186541</v>
      </c>
      <c r="G26" s="37">
        <f t="shared" si="2"/>
        <v>0.5065055762081785</v>
      </c>
      <c r="H26" s="37">
        <f t="shared" si="2"/>
        <v>0.43048576214405365</v>
      </c>
      <c r="I26" s="37">
        <f t="shared" si="2"/>
        <v>0.4865085854456255</v>
      </c>
      <c r="J26" s="37">
        <f>1-(J24/J16)</f>
        <v>0.5378103837471784</v>
      </c>
    </row>
    <row r="27" spans="1:10" ht="12.75">
      <c r="A27" s="56"/>
      <c r="J27" s="24" t="s">
        <v>611</v>
      </c>
    </row>
    <row r="28" ht="12.75">
      <c r="A28" s="3" t="s">
        <v>1219</v>
      </c>
    </row>
    <row r="29" ht="12.75">
      <c r="A29" t="s">
        <v>1220</v>
      </c>
    </row>
    <row r="30" ht="12.75">
      <c r="A30" t="s">
        <v>1221</v>
      </c>
    </row>
    <row r="31" ht="12.75">
      <c r="A31" t="s">
        <v>532</v>
      </c>
    </row>
    <row r="32" spans="1:8" ht="12.75">
      <c r="A32" t="s">
        <v>1222</v>
      </c>
      <c r="H32" s="78" t="s">
        <v>1095</v>
      </c>
    </row>
    <row r="56" ht="12.75">
      <c r="J56" s="77" t="s">
        <v>294</v>
      </c>
    </row>
    <row r="57" spans="1:10" ht="12.75">
      <c r="A57" s="13" t="s">
        <v>1049</v>
      </c>
      <c r="J57" s="46" t="s">
        <v>312</v>
      </c>
    </row>
    <row r="58" spans="1:10" ht="22.5">
      <c r="A58" s="20" t="s">
        <v>1202</v>
      </c>
      <c r="B58" s="20" t="s">
        <v>965</v>
      </c>
      <c r="C58" s="20" t="s">
        <v>966</v>
      </c>
      <c r="D58" s="20" t="s">
        <v>967</v>
      </c>
      <c r="E58" s="20" t="s">
        <v>984</v>
      </c>
      <c r="F58" s="20" t="s">
        <v>985</v>
      </c>
      <c r="G58" s="20" t="s">
        <v>989</v>
      </c>
      <c r="H58" s="20" t="s">
        <v>986</v>
      </c>
      <c r="I58" s="20" t="s">
        <v>987</v>
      </c>
      <c r="J58" s="221" t="s">
        <v>964</v>
      </c>
    </row>
    <row r="59" spans="1:10" ht="12.75">
      <c r="A59" s="25" t="s">
        <v>517</v>
      </c>
      <c r="B59" s="137">
        <v>28</v>
      </c>
      <c r="C59" s="137">
        <v>41</v>
      </c>
      <c r="D59" s="137">
        <v>38</v>
      </c>
      <c r="E59" s="137">
        <v>38</v>
      </c>
      <c r="F59" s="137">
        <v>40</v>
      </c>
      <c r="G59" s="137">
        <v>55</v>
      </c>
      <c r="H59" s="137">
        <v>65</v>
      </c>
      <c r="I59" s="137">
        <v>101</v>
      </c>
      <c r="J59" s="137">
        <f>SUM(B59:I59)</f>
        <v>406</v>
      </c>
    </row>
    <row r="60" spans="1:10" ht="12.75">
      <c r="A60" s="21" t="s">
        <v>518</v>
      </c>
      <c r="B60" s="137">
        <v>20</v>
      </c>
      <c r="C60" s="137">
        <v>30</v>
      </c>
      <c r="D60" s="137">
        <v>25</v>
      </c>
      <c r="E60" s="137">
        <v>48</v>
      </c>
      <c r="F60" s="137">
        <v>32</v>
      </c>
      <c r="G60" s="137">
        <v>72</v>
      </c>
      <c r="H60" s="137">
        <v>58</v>
      </c>
      <c r="I60" s="137">
        <v>72</v>
      </c>
      <c r="J60" s="137">
        <f aca="true" t="shared" si="3" ref="J60:J70">SUM(B60:I60)</f>
        <v>357</v>
      </c>
    </row>
    <row r="61" spans="1:10" ht="12.75">
      <c r="A61" s="21" t="s">
        <v>519</v>
      </c>
      <c r="B61" s="137">
        <v>32</v>
      </c>
      <c r="C61" s="137">
        <v>54</v>
      </c>
      <c r="D61" s="137">
        <v>58</v>
      </c>
      <c r="E61" s="137">
        <v>148</v>
      </c>
      <c r="F61" s="137">
        <v>101</v>
      </c>
      <c r="G61" s="137">
        <v>107</v>
      </c>
      <c r="H61" s="137">
        <v>97</v>
      </c>
      <c r="I61" s="137">
        <v>133</v>
      </c>
      <c r="J61" s="137">
        <f t="shared" si="3"/>
        <v>730</v>
      </c>
    </row>
    <row r="62" spans="1:10" ht="12.75">
      <c r="A62" s="21" t="s">
        <v>520</v>
      </c>
      <c r="B62" s="137">
        <v>475</v>
      </c>
      <c r="C62" s="137">
        <v>582</v>
      </c>
      <c r="D62" s="137">
        <v>526</v>
      </c>
      <c r="E62" s="137">
        <v>658</v>
      </c>
      <c r="F62" s="137">
        <v>621</v>
      </c>
      <c r="G62" s="137">
        <v>697</v>
      </c>
      <c r="H62" s="137">
        <v>888</v>
      </c>
      <c r="I62" s="137">
        <v>835</v>
      </c>
      <c r="J62" s="137">
        <f t="shared" si="3"/>
        <v>5282</v>
      </c>
    </row>
    <row r="63" spans="1:10" ht="12.75">
      <c r="A63" s="21" t="s">
        <v>521</v>
      </c>
      <c r="B63" s="137">
        <v>72</v>
      </c>
      <c r="C63" s="137">
        <v>85</v>
      </c>
      <c r="D63" s="137">
        <v>93</v>
      </c>
      <c r="E63" s="137">
        <v>121</v>
      </c>
      <c r="F63" s="137">
        <v>118</v>
      </c>
      <c r="G63" s="137">
        <v>130</v>
      </c>
      <c r="H63" s="137">
        <v>187</v>
      </c>
      <c r="I63" s="137">
        <v>142</v>
      </c>
      <c r="J63" s="137">
        <f t="shared" si="3"/>
        <v>948</v>
      </c>
    </row>
    <row r="64" spans="1:10" ht="12.75">
      <c r="A64" s="21" t="s">
        <v>522</v>
      </c>
      <c r="B64" s="137">
        <v>38</v>
      </c>
      <c r="C64" s="137">
        <v>54</v>
      </c>
      <c r="D64" s="137">
        <v>55</v>
      </c>
      <c r="E64" s="137">
        <v>60</v>
      </c>
      <c r="F64" s="137">
        <v>79</v>
      </c>
      <c r="G64" s="137">
        <v>70</v>
      </c>
      <c r="H64" s="137">
        <v>112</v>
      </c>
      <c r="I64" s="137">
        <v>104</v>
      </c>
      <c r="J64" s="137">
        <f t="shared" si="3"/>
        <v>572</v>
      </c>
    </row>
    <row r="65" spans="1:10" ht="12.75">
      <c r="A65" s="21" t="s">
        <v>523</v>
      </c>
      <c r="B65" s="137">
        <v>24</v>
      </c>
      <c r="C65" s="137">
        <v>47</v>
      </c>
      <c r="D65" s="137">
        <v>54</v>
      </c>
      <c r="E65" s="137">
        <v>73</v>
      </c>
      <c r="F65" s="137">
        <v>54</v>
      </c>
      <c r="G65" s="137">
        <v>63</v>
      </c>
      <c r="H65" s="137">
        <v>88</v>
      </c>
      <c r="I65" s="137">
        <v>86</v>
      </c>
      <c r="J65" s="137">
        <f t="shared" si="3"/>
        <v>489</v>
      </c>
    </row>
    <row r="66" spans="1:10" ht="12.75">
      <c r="A66" s="21" t="s">
        <v>524</v>
      </c>
      <c r="B66" s="137">
        <v>43</v>
      </c>
      <c r="C66" s="137">
        <v>65</v>
      </c>
      <c r="D66" s="137">
        <v>79</v>
      </c>
      <c r="E66" s="137">
        <v>78</v>
      </c>
      <c r="F66" s="137">
        <v>68</v>
      </c>
      <c r="G66" s="137">
        <v>101</v>
      </c>
      <c r="H66" s="137">
        <v>136</v>
      </c>
      <c r="I66" s="137">
        <v>120</v>
      </c>
      <c r="J66" s="137">
        <f t="shared" si="3"/>
        <v>690</v>
      </c>
    </row>
    <row r="67" spans="1:10" ht="12.75">
      <c r="A67" s="21" t="s">
        <v>525</v>
      </c>
      <c r="B67" s="137">
        <v>56</v>
      </c>
      <c r="C67" s="137">
        <v>83</v>
      </c>
      <c r="D67" s="137">
        <v>66</v>
      </c>
      <c r="E67" s="137">
        <v>89</v>
      </c>
      <c r="F67" s="137">
        <v>57</v>
      </c>
      <c r="G67" s="137">
        <v>108</v>
      </c>
      <c r="H67" s="137">
        <v>110</v>
      </c>
      <c r="I67" s="137">
        <v>103</v>
      </c>
      <c r="J67" s="137">
        <f t="shared" si="3"/>
        <v>672</v>
      </c>
    </row>
    <row r="68" spans="1:10" ht="12.75">
      <c r="A68" s="21" t="s">
        <v>526</v>
      </c>
      <c r="B68" s="137">
        <v>49</v>
      </c>
      <c r="C68" s="137">
        <v>46</v>
      </c>
      <c r="D68" s="137">
        <v>55</v>
      </c>
      <c r="E68" s="137">
        <v>41</v>
      </c>
      <c r="F68" s="137">
        <v>59</v>
      </c>
      <c r="G68" s="137">
        <v>74</v>
      </c>
      <c r="H68" s="137">
        <v>112</v>
      </c>
      <c r="I68" s="137">
        <v>108</v>
      </c>
      <c r="J68" s="137">
        <f t="shared" si="3"/>
        <v>544</v>
      </c>
    </row>
    <row r="69" spans="1:10" ht="12.75">
      <c r="A69" s="21" t="s">
        <v>527</v>
      </c>
      <c r="B69" s="137">
        <v>26</v>
      </c>
      <c r="C69" s="137">
        <v>27</v>
      </c>
      <c r="D69" s="137">
        <v>32</v>
      </c>
      <c r="E69" s="137">
        <v>39</v>
      </c>
      <c r="F69" s="137">
        <v>32</v>
      </c>
      <c r="G69" s="137">
        <v>45</v>
      </c>
      <c r="H69" s="137">
        <v>60</v>
      </c>
      <c r="I69" s="137">
        <v>63</v>
      </c>
      <c r="J69" s="137">
        <f t="shared" si="3"/>
        <v>324</v>
      </c>
    </row>
    <row r="70" spans="1:10" ht="12.75">
      <c r="A70" s="25" t="s">
        <v>528</v>
      </c>
      <c r="B70" s="137">
        <v>23</v>
      </c>
      <c r="C70" s="137">
        <v>24</v>
      </c>
      <c r="D70" s="137">
        <v>33</v>
      </c>
      <c r="E70" s="137">
        <v>28</v>
      </c>
      <c r="F70" s="137">
        <v>35</v>
      </c>
      <c r="G70" s="137">
        <v>60</v>
      </c>
      <c r="H70" s="137">
        <v>66</v>
      </c>
      <c r="I70" s="137">
        <v>51</v>
      </c>
      <c r="J70" s="137">
        <f t="shared" si="3"/>
        <v>320</v>
      </c>
    </row>
    <row r="71" spans="1:10" ht="12.75">
      <c r="A71" s="36" t="s">
        <v>596</v>
      </c>
      <c r="B71" s="205">
        <f>AVERAGE(B59:B70)</f>
        <v>73.83333333333333</v>
      </c>
      <c r="C71" s="205">
        <f aca="true" t="shared" si="4" ref="C71:J71">AVERAGE(C59:C70)</f>
        <v>94.83333333333333</v>
      </c>
      <c r="D71" s="205">
        <f t="shared" si="4"/>
        <v>92.83333333333333</v>
      </c>
      <c r="E71" s="205">
        <f t="shared" si="4"/>
        <v>118.41666666666667</v>
      </c>
      <c r="F71" s="205">
        <f t="shared" si="4"/>
        <v>108</v>
      </c>
      <c r="G71" s="205">
        <f t="shared" si="4"/>
        <v>131.83333333333334</v>
      </c>
      <c r="H71" s="205">
        <f t="shared" si="4"/>
        <v>164.91666666666666</v>
      </c>
      <c r="I71" s="205">
        <f t="shared" si="4"/>
        <v>159.83333333333334</v>
      </c>
      <c r="J71" s="205">
        <f t="shared" si="4"/>
        <v>944.5</v>
      </c>
    </row>
    <row r="72" ht="12.75">
      <c r="J72" s="24" t="s">
        <v>611</v>
      </c>
    </row>
    <row r="73" ht="12.75">
      <c r="A73" s="3" t="s">
        <v>1010</v>
      </c>
    </row>
    <row r="74" ht="12.75">
      <c r="A74" t="s">
        <v>1223</v>
      </c>
    </row>
    <row r="75" ht="12.75">
      <c r="A75" t="s">
        <v>1011</v>
      </c>
    </row>
    <row r="76" ht="12.75">
      <c r="A76" s="4" t="s">
        <v>1224</v>
      </c>
    </row>
    <row r="77" ht="12.75">
      <c r="J77" s="77" t="s">
        <v>295</v>
      </c>
    </row>
    <row r="78" spans="1:10" ht="12.75">
      <c r="A78" s="13" t="s">
        <v>1050</v>
      </c>
      <c r="J78" s="46" t="s">
        <v>451</v>
      </c>
    </row>
    <row r="79" spans="1:10" ht="22.5">
      <c r="A79" s="20" t="s">
        <v>1202</v>
      </c>
      <c r="B79" s="30" t="s">
        <v>965</v>
      </c>
      <c r="C79" s="30" t="s">
        <v>966</v>
      </c>
      <c r="D79" s="30" t="s">
        <v>967</v>
      </c>
      <c r="E79" s="30" t="s">
        <v>984</v>
      </c>
      <c r="F79" s="30" t="s">
        <v>985</v>
      </c>
      <c r="G79" s="30" t="s">
        <v>989</v>
      </c>
      <c r="H79" s="30" t="s">
        <v>986</v>
      </c>
      <c r="I79" s="30" t="s">
        <v>987</v>
      </c>
      <c r="J79" s="221" t="s">
        <v>964</v>
      </c>
    </row>
    <row r="80" spans="1:10" ht="12.75">
      <c r="A80" s="21" t="s">
        <v>518</v>
      </c>
      <c r="B80" s="137">
        <f aca="true" t="shared" si="5" ref="B80:J80">B13-B14+B60</f>
        <v>30</v>
      </c>
      <c r="C80" s="137">
        <f t="shared" si="5"/>
        <v>75</v>
      </c>
      <c r="D80" s="137">
        <f t="shared" si="5"/>
        <v>50</v>
      </c>
      <c r="E80" s="137">
        <f t="shared" si="5"/>
        <v>78</v>
      </c>
      <c r="F80" s="137">
        <f t="shared" si="5"/>
        <v>74</v>
      </c>
      <c r="G80" s="137">
        <f t="shared" si="5"/>
        <v>100</v>
      </c>
      <c r="H80" s="137">
        <f t="shared" si="5"/>
        <v>121</v>
      </c>
      <c r="I80" s="137">
        <f t="shared" si="5"/>
        <v>111</v>
      </c>
      <c r="J80" s="137">
        <f t="shared" si="5"/>
        <v>639</v>
      </c>
    </row>
    <row r="81" spans="1:10" ht="12.75">
      <c r="A81" s="21" t="s">
        <v>519</v>
      </c>
      <c r="B81" s="137">
        <f aca="true" t="shared" si="6" ref="B81:J81">B14-B15+B61</f>
        <v>40</v>
      </c>
      <c r="C81" s="137">
        <f t="shared" si="6"/>
        <v>55</v>
      </c>
      <c r="D81" s="137">
        <f t="shared" si="6"/>
        <v>73</v>
      </c>
      <c r="E81" s="137">
        <f t="shared" si="6"/>
        <v>63</v>
      </c>
      <c r="F81" s="137">
        <f t="shared" si="6"/>
        <v>62</v>
      </c>
      <c r="G81" s="137">
        <f t="shared" si="6"/>
        <v>107</v>
      </c>
      <c r="H81" s="137">
        <f t="shared" si="6"/>
        <v>111</v>
      </c>
      <c r="I81" s="137">
        <f t="shared" si="6"/>
        <v>125</v>
      </c>
      <c r="J81" s="137">
        <f t="shared" si="6"/>
        <v>636</v>
      </c>
    </row>
    <row r="82" spans="1:10" ht="12.75">
      <c r="A82" s="21" t="s">
        <v>520</v>
      </c>
      <c r="B82" s="137">
        <f aca="true" t="shared" si="7" ref="B82:J82">B15-B16+B62</f>
        <v>124</v>
      </c>
      <c r="C82" s="137">
        <f t="shared" si="7"/>
        <v>152</v>
      </c>
      <c r="D82" s="137">
        <f t="shared" si="7"/>
        <v>143</v>
      </c>
      <c r="E82" s="137">
        <f t="shared" si="7"/>
        <v>206</v>
      </c>
      <c r="F82" s="137">
        <f t="shared" si="7"/>
        <v>139</v>
      </c>
      <c r="G82" s="137">
        <f t="shared" si="7"/>
        <v>207</v>
      </c>
      <c r="H82" s="137">
        <f t="shared" si="7"/>
        <v>238</v>
      </c>
      <c r="I82" s="137">
        <f t="shared" si="7"/>
        <v>245</v>
      </c>
      <c r="J82" s="137">
        <f t="shared" si="7"/>
        <v>1454</v>
      </c>
    </row>
    <row r="83" spans="1:10" ht="12.75">
      <c r="A83" s="21" t="s">
        <v>521</v>
      </c>
      <c r="B83" s="137">
        <f aca="true" t="shared" si="8" ref="B83:J83">B16-B17+B63</f>
        <v>189</v>
      </c>
      <c r="C83" s="137">
        <f t="shared" si="8"/>
        <v>206</v>
      </c>
      <c r="D83" s="137">
        <f t="shared" si="8"/>
        <v>194</v>
      </c>
      <c r="E83" s="137">
        <f t="shared" si="8"/>
        <v>231</v>
      </c>
      <c r="F83" s="137">
        <f t="shared" si="8"/>
        <v>201</v>
      </c>
      <c r="G83" s="137">
        <f t="shared" si="8"/>
        <v>220</v>
      </c>
      <c r="H83" s="137">
        <f t="shared" si="8"/>
        <v>295</v>
      </c>
      <c r="I83" s="137">
        <f t="shared" si="8"/>
        <v>265</v>
      </c>
      <c r="J83" s="137">
        <f t="shared" si="8"/>
        <v>1801</v>
      </c>
    </row>
    <row r="84" spans="1:10" ht="12.75">
      <c r="A84" s="21" t="s">
        <v>522</v>
      </c>
      <c r="B84" s="137">
        <f aca="true" t="shared" si="9" ref="B84:H90">B17-B18+B64</f>
        <v>118</v>
      </c>
      <c r="C84" s="137">
        <f t="shared" si="9"/>
        <v>148</v>
      </c>
      <c r="D84" s="137">
        <f t="shared" si="9"/>
        <v>112</v>
      </c>
      <c r="E84" s="137">
        <f t="shared" si="9"/>
        <v>187</v>
      </c>
      <c r="F84" s="137">
        <f t="shared" si="9"/>
        <v>148</v>
      </c>
      <c r="G84" s="137">
        <f t="shared" si="9"/>
        <v>147</v>
      </c>
      <c r="H84" s="137">
        <f t="shared" si="9"/>
        <v>183</v>
      </c>
      <c r="I84" s="137">
        <v>0</v>
      </c>
      <c r="J84" s="137">
        <f aca="true" t="shared" si="10" ref="J84:J90">J17-J18+J64</f>
        <v>1234</v>
      </c>
    </row>
    <row r="85" spans="1:10" ht="12.75">
      <c r="A85" s="21" t="s">
        <v>523</v>
      </c>
      <c r="B85" s="137">
        <f t="shared" si="9"/>
        <v>68</v>
      </c>
      <c r="C85" s="137">
        <f t="shared" si="9"/>
        <v>67</v>
      </c>
      <c r="D85" s="137">
        <f t="shared" si="9"/>
        <v>63</v>
      </c>
      <c r="E85" s="137">
        <f t="shared" si="9"/>
        <v>71</v>
      </c>
      <c r="F85" s="137">
        <f t="shared" si="9"/>
        <v>80</v>
      </c>
      <c r="G85" s="137">
        <f t="shared" si="9"/>
        <v>100</v>
      </c>
      <c r="H85" s="137">
        <f t="shared" si="9"/>
        <v>101</v>
      </c>
      <c r="I85" s="137">
        <f aca="true" t="shared" si="11" ref="I85:I90">I18-I19+I65</f>
        <v>112</v>
      </c>
      <c r="J85" s="137">
        <f t="shared" si="10"/>
        <v>662</v>
      </c>
    </row>
    <row r="86" spans="1:10" ht="12.75">
      <c r="A86" s="21" t="s">
        <v>524</v>
      </c>
      <c r="B86" s="137">
        <f t="shared" si="9"/>
        <v>71</v>
      </c>
      <c r="C86" s="137">
        <f t="shared" si="9"/>
        <v>80</v>
      </c>
      <c r="D86" s="137">
        <f t="shared" si="9"/>
        <v>96</v>
      </c>
      <c r="E86" s="137">
        <f t="shared" si="9"/>
        <v>108</v>
      </c>
      <c r="F86" s="137">
        <f t="shared" si="9"/>
        <v>116</v>
      </c>
      <c r="G86" s="137">
        <f t="shared" si="9"/>
        <v>132</v>
      </c>
      <c r="H86" s="137">
        <f t="shared" si="9"/>
        <v>156</v>
      </c>
      <c r="I86" s="137">
        <f t="shared" si="11"/>
        <v>156</v>
      </c>
      <c r="J86" s="137">
        <f t="shared" si="10"/>
        <v>915</v>
      </c>
    </row>
    <row r="87" spans="1:10" ht="12.75">
      <c r="A87" s="21" t="s">
        <v>525</v>
      </c>
      <c r="B87" s="137">
        <f t="shared" si="9"/>
        <v>58</v>
      </c>
      <c r="C87" s="137">
        <f t="shared" si="9"/>
        <v>82</v>
      </c>
      <c r="D87" s="137">
        <f t="shared" si="9"/>
        <v>83</v>
      </c>
      <c r="E87" s="137">
        <f t="shared" si="9"/>
        <v>114</v>
      </c>
      <c r="F87" s="137">
        <f t="shared" si="9"/>
        <v>89</v>
      </c>
      <c r="G87" s="137">
        <f t="shared" si="9"/>
        <v>114</v>
      </c>
      <c r="H87" s="137">
        <f t="shared" si="9"/>
        <v>141</v>
      </c>
      <c r="I87" s="137">
        <f t="shared" si="11"/>
        <v>129</v>
      </c>
      <c r="J87" s="137">
        <f t="shared" si="10"/>
        <v>810</v>
      </c>
    </row>
    <row r="88" spans="1:10" ht="12.75">
      <c r="A88" s="21" t="s">
        <v>526</v>
      </c>
      <c r="B88" s="137">
        <f t="shared" si="9"/>
        <v>65</v>
      </c>
      <c r="C88" s="137">
        <f t="shared" si="9"/>
        <v>91</v>
      </c>
      <c r="D88" s="137">
        <f t="shared" si="9"/>
        <v>85</v>
      </c>
      <c r="E88" s="137">
        <f t="shared" si="9"/>
        <v>84</v>
      </c>
      <c r="F88" s="137">
        <f t="shared" si="9"/>
        <v>101</v>
      </c>
      <c r="G88" s="137">
        <f t="shared" si="9"/>
        <v>103</v>
      </c>
      <c r="H88" s="137">
        <f t="shared" si="9"/>
        <v>150</v>
      </c>
      <c r="I88" s="137">
        <f t="shared" si="11"/>
        <v>130</v>
      </c>
      <c r="J88" s="137">
        <f t="shared" si="10"/>
        <v>809</v>
      </c>
    </row>
    <row r="89" spans="1:10" ht="12.75">
      <c r="A89" s="21" t="s">
        <v>527</v>
      </c>
      <c r="B89" s="137">
        <f t="shared" si="9"/>
        <v>56</v>
      </c>
      <c r="C89" s="137">
        <f t="shared" si="9"/>
        <v>84</v>
      </c>
      <c r="D89" s="137">
        <f t="shared" si="9"/>
        <v>100</v>
      </c>
      <c r="E89" s="137">
        <f t="shared" si="9"/>
        <v>118</v>
      </c>
      <c r="F89" s="137">
        <f t="shared" si="9"/>
        <v>100</v>
      </c>
      <c r="G89" s="137">
        <f t="shared" si="9"/>
        <v>132</v>
      </c>
      <c r="H89" s="137">
        <f t="shared" si="9"/>
        <v>151</v>
      </c>
      <c r="I89" s="137">
        <f t="shared" si="11"/>
        <v>136</v>
      </c>
      <c r="J89" s="137">
        <f t="shared" si="10"/>
        <v>877</v>
      </c>
    </row>
    <row r="90" spans="1:10" ht="12.75">
      <c r="A90" s="25" t="s">
        <v>528</v>
      </c>
      <c r="B90" s="137">
        <f t="shared" si="9"/>
        <v>58</v>
      </c>
      <c r="C90" s="137">
        <f t="shared" si="9"/>
        <v>122</v>
      </c>
      <c r="D90" s="137">
        <f t="shared" si="9"/>
        <v>86</v>
      </c>
      <c r="E90" s="137">
        <f t="shared" si="9"/>
        <v>144</v>
      </c>
      <c r="F90" s="137">
        <f t="shared" si="9"/>
        <v>144</v>
      </c>
      <c r="G90" s="137">
        <f t="shared" si="9"/>
        <v>248</v>
      </c>
      <c r="H90" s="137">
        <f t="shared" si="9"/>
        <v>208</v>
      </c>
      <c r="I90" s="137">
        <f t="shared" si="11"/>
        <v>253</v>
      </c>
      <c r="J90" s="137">
        <f t="shared" si="10"/>
        <v>1263</v>
      </c>
    </row>
    <row r="91" spans="1:10" ht="12.75">
      <c r="A91" s="36" t="s">
        <v>596</v>
      </c>
      <c r="B91" s="205">
        <f aca="true" t="shared" si="12" ref="B91:J91">AVERAGE(B80:B90)</f>
        <v>79.72727272727273</v>
      </c>
      <c r="C91" s="205">
        <f t="shared" si="12"/>
        <v>105.63636363636364</v>
      </c>
      <c r="D91" s="205">
        <f t="shared" si="12"/>
        <v>98.63636363636364</v>
      </c>
      <c r="E91" s="205">
        <f t="shared" si="12"/>
        <v>127.63636363636364</v>
      </c>
      <c r="F91" s="205">
        <f t="shared" si="12"/>
        <v>114</v>
      </c>
      <c r="G91" s="205">
        <f t="shared" si="12"/>
        <v>146.36363636363637</v>
      </c>
      <c r="H91" s="205">
        <f t="shared" si="12"/>
        <v>168.63636363636363</v>
      </c>
      <c r="I91" s="205">
        <f t="shared" si="12"/>
        <v>151.0909090909091</v>
      </c>
      <c r="J91" s="205">
        <f t="shared" si="12"/>
        <v>1009.0909090909091</v>
      </c>
    </row>
    <row r="92" spans="1:10" ht="12.75">
      <c r="A92" s="78" t="s">
        <v>1096</v>
      </c>
      <c r="F92" s="78" t="s">
        <v>1097</v>
      </c>
      <c r="J92" s="24" t="s">
        <v>611</v>
      </c>
    </row>
    <row r="111" spans="1:11" ht="12.75">
      <c r="A111" s="3" t="s">
        <v>533</v>
      </c>
      <c r="K111" s="3"/>
    </row>
    <row r="112" ht="12.75">
      <c r="A112" t="s">
        <v>1148</v>
      </c>
    </row>
    <row r="113" ht="12.75">
      <c r="A113" t="s">
        <v>1225</v>
      </c>
    </row>
    <row r="114" ht="12.75">
      <c r="A114" t="s">
        <v>1226</v>
      </c>
    </row>
    <row r="115" ht="12.75">
      <c r="A115" t="s">
        <v>1227</v>
      </c>
    </row>
    <row r="116" ht="12.75">
      <c r="E116" s="77" t="s">
        <v>296</v>
      </c>
    </row>
    <row r="117" spans="1:10" ht="12.75">
      <c r="A117" s="13" t="s">
        <v>838</v>
      </c>
      <c r="J117" s="42"/>
    </row>
    <row r="118" ht="12.75">
      <c r="A118" t="s">
        <v>836</v>
      </c>
    </row>
    <row r="119" spans="1:5" ht="12.75">
      <c r="A119" s="267" t="s">
        <v>472</v>
      </c>
      <c r="B119" s="269" t="s">
        <v>313</v>
      </c>
      <c r="C119" s="270"/>
      <c r="D119" s="269" t="s">
        <v>314</v>
      </c>
      <c r="E119" s="270"/>
    </row>
    <row r="120" spans="1:5" ht="12.75">
      <c r="A120" s="268"/>
      <c r="B120" s="43" t="s">
        <v>1046</v>
      </c>
      <c r="C120" s="43" t="s">
        <v>1045</v>
      </c>
      <c r="D120" s="43" t="s">
        <v>1046</v>
      </c>
      <c r="E120" s="43" t="s">
        <v>1045</v>
      </c>
    </row>
    <row r="121" spans="1:5" ht="12.75">
      <c r="A121" s="43" t="s">
        <v>481</v>
      </c>
      <c r="B121" s="153">
        <v>5675</v>
      </c>
      <c r="C121" s="165">
        <v>0.7797471832921132</v>
      </c>
      <c r="D121" s="153">
        <v>957</v>
      </c>
      <c r="E121" s="165">
        <v>0.27125850340136054</v>
      </c>
    </row>
    <row r="122" spans="1:5" ht="12.75">
      <c r="A122" s="44" t="s">
        <v>482</v>
      </c>
      <c r="B122" s="153">
        <v>395</v>
      </c>
      <c r="C122" s="165">
        <v>0.0542731519648255</v>
      </c>
      <c r="D122" s="153">
        <v>619</v>
      </c>
      <c r="E122" s="165">
        <v>0.17545351473922902</v>
      </c>
    </row>
    <row r="123" spans="1:5" ht="12.75">
      <c r="A123" s="44" t="s">
        <v>483</v>
      </c>
      <c r="B123" s="153">
        <v>233</v>
      </c>
      <c r="C123" s="165">
        <v>0.03201428964001099</v>
      </c>
      <c r="D123" s="153">
        <v>1461</v>
      </c>
      <c r="E123" s="165">
        <v>0.4141156462585034</v>
      </c>
    </row>
    <row r="124" spans="1:5" ht="12.75">
      <c r="A124" s="44" t="s">
        <v>484</v>
      </c>
      <c r="B124" s="153">
        <v>180</v>
      </c>
      <c r="C124" s="165">
        <v>0.0247320692497939</v>
      </c>
      <c r="D124" s="153">
        <v>225</v>
      </c>
      <c r="E124" s="165">
        <v>0.06377551020408163</v>
      </c>
    </row>
    <row r="125" spans="1:5" ht="12.75">
      <c r="A125" s="44" t="s">
        <v>485</v>
      </c>
      <c r="B125" s="153">
        <v>747</v>
      </c>
      <c r="C125" s="165">
        <v>0.10263808738664468</v>
      </c>
      <c r="D125" s="153">
        <v>43</v>
      </c>
      <c r="E125" s="165">
        <v>0.012188208616780046</v>
      </c>
    </row>
    <row r="126" spans="1:5" ht="12.75">
      <c r="A126" s="44" t="s">
        <v>486</v>
      </c>
      <c r="B126" s="153">
        <v>47</v>
      </c>
      <c r="C126" s="165">
        <v>0.006457818081890629</v>
      </c>
      <c r="D126" s="153">
        <v>25</v>
      </c>
      <c r="E126" s="165">
        <v>0.007086167800453515</v>
      </c>
    </row>
    <row r="127" spans="1:5" ht="12.75">
      <c r="A127" s="44" t="s">
        <v>487</v>
      </c>
      <c r="B127" s="153">
        <v>0</v>
      </c>
      <c r="C127" s="165">
        <v>0</v>
      </c>
      <c r="D127" s="153">
        <v>169</v>
      </c>
      <c r="E127" s="165">
        <v>0.04790249433106576</v>
      </c>
    </row>
    <row r="128" spans="1:5" ht="12.75">
      <c r="A128" s="44" t="s">
        <v>488</v>
      </c>
      <c r="B128" s="153">
        <v>1</v>
      </c>
      <c r="C128" s="165">
        <v>0.0001374003847210772</v>
      </c>
      <c r="D128" s="153">
        <v>29</v>
      </c>
      <c r="E128" s="165">
        <v>0.008219954648526076</v>
      </c>
    </row>
    <row r="129" spans="1:5" ht="12.75">
      <c r="A129" s="55" t="s">
        <v>1047</v>
      </c>
      <c r="B129" s="170">
        <f>SUM(B125:B128)</f>
        <v>795</v>
      </c>
      <c r="C129" s="169">
        <f>SUM(C125:C128)</f>
        <v>0.10923330585325637</v>
      </c>
      <c r="D129" s="170">
        <f>SUM(D125:D128)</f>
        <v>266</v>
      </c>
      <c r="E129" s="169">
        <f>SUM(E125:E128)</f>
        <v>0.0753968253968254</v>
      </c>
    </row>
    <row r="130" ht="12.75">
      <c r="E130" s="24" t="s">
        <v>611</v>
      </c>
    </row>
    <row r="131" ht="12.75">
      <c r="J131" s="71"/>
    </row>
    <row r="132" ht="12.75">
      <c r="A132" s="3" t="s">
        <v>1228</v>
      </c>
    </row>
    <row r="133" spans="1:3" ht="12.75">
      <c r="A133" t="s">
        <v>534</v>
      </c>
      <c r="C133" s="65"/>
    </row>
    <row r="134" ht="12.75">
      <c r="A134" t="s">
        <v>535</v>
      </c>
    </row>
    <row r="136" ht="12.75">
      <c r="A136" s="120" t="s">
        <v>1086</v>
      </c>
    </row>
    <row r="137" ht="12.75">
      <c r="A137" s="265" t="s">
        <v>1000</v>
      </c>
    </row>
    <row r="138" spans="1:3" ht="12.75">
      <c r="A138" s="141" t="s">
        <v>1085</v>
      </c>
      <c r="B138" s="150" t="s">
        <v>1031</v>
      </c>
      <c r="C138" s="150" t="s">
        <v>1035</v>
      </c>
    </row>
    <row r="139" spans="1:3" ht="12.75">
      <c r="A139" s="138">
        <v>2003</v>
      </c>
      <c r="B139" s="139">
        <v>6.174020823004462</v>
      </c>
      <c r="C139" s="139">
        <v>5.082699730962686</v>
      </c>
    </row>
    <row r="140" spans="1:3" ht="12.75">
      <c r="A140" s="138">
        <v>2004</v>
      </c>
      <c r="B140" s="139">
        <v>6.604851330203443</v>
      </c>
      <c r="C140" s="139">
        <v>3.2899467376830893</v>
      </c>
    </row>
    <row r="141" spans="1:3" ht="12.75">
      <c r="A141" s="138">
        <v>2005</v>
      </c>
      <c r="B141" s="139">
        <v>6.559015570065294</v>
      </c>
      <c r="C141" s="139">
        <v>3.713928690436521</v>
      </c>
    </row>
    <row r="142" spans="1:3" ht="12.75">
      <c r="A142" s="138">
        <v>2006</v>
      </c>
      <c r="B142" s="139">
        <v>6.291584645669292</v>
      </c>
      <c r="C142" s="139">
        <v>3.4118697623299905</v>
      </c>
    </row>
    <row r="143" spans="1:3" ht="12.75">
      <c r="A143" s="138">
        <v>2007</v>
      </c>
      <c r="B143" s="139">
        <v>6.372448979591836</v>
      </c>
      <c r="C143" s="139"/>
    </row>
    <row r="145" ht="12.75">
      <c r="H145" s="78" t="s">
        <v>1188</v>
      </c>
    </row>
    <row r="167" ht="15">
      <c r="A167" s="104" t="s">
        <v>839</v>
      </c>
    </row>
    <row r="170" ht="12.75">
      <c r="A170" s="3" t="s">
        <v>207</v>
      </c>
    </row>
    <row r="171" ht="12.75">
      <c r="A171" t="s">
        <v>1012</v>
      </c>
    </row>
    <row r="172" ht="12.75">
      <c r="A172" t="s">
        <v>1013</v>
      </c>
    </row>
    <row r="173" ht="12.75">
      <c r="A173" t="s">
        <v>1014</v>
      </c>
    </row>
    <row r="174" ht="12.75">
      <c r="J174" s="77" t="s">
        <v>297</v>
      </c>
    </row>
    <row r="175" spans="1:10" ht="12.75">
      <c r="A175" s="13" t="s">
        <v>1051</v>
      </c>
      <c r="J175" s="46" t="s">
        <v>312</v>
      </c>
    </row>
    <row r="176" spans="1:10" ht="22.5">
      <c r="A176" s="20" t="s">
        <v>1202</v>
      </c>
      <c r="B176" s="30" t="s">
        <v>965</v>
      </c>
      <c r="C176" s="30" t="s">
        <v>966</v>
      </c>
      <c r="D176" s="30" t="s">
        <v>967</v>
      </c>
      <c r="E176" s="30" t="s">
        <v>984</v>
      </c>
      <c r="F176" s="30" t="s">
        <v>985</v>
      </c>
      <c r="G176" s="30" t="s">
        <v>989</v>
      </c>
      <c r="H176" s="30" t="s">
        <v>986</v>
      </c>
      <c r="I176" s="30" t="s">
        <v>987</v>
      </c>
      <c r="J176" s="221" t="s">
        <v>964</v>
      </c>
    </row>
    <row r="177" spans="1:10" ht="12.75">
      <c r="A177" s="25" t="s">
        <v>517</v>
      </c>
      <c r="B177" s="213">
        <v>0.02315702932310222</v>
      </c>
      <c r="C177" s="213">
        <v>0.053690131242543036</v>
      </c>
      <c r="D177" s="213">
        <v>0.044513457556935816</v>
      </c>
      <c r="E177" s="213">
        <v>0.06636432350718065</v>
      </c>
      <c r="F177" s="213">
        <v>0.04675984752223634</v>
      </c>
      <c r="G177" s="213">
        <v>0.0914507000297885</v>
      </c>
      <c r="H177" s="213">
        <v>0.07828060002521114</v>
      </c>
      <c r="I177" s="213">
        <v>0.0757472051106548</v>
      </c>
      <c r="J177" s="213">
        <v>0.06064123533653423</v>
      </c>
    </row>
    <row r="178" spans="1:10" ht="12.75">
      <c r="A178" s="21" t="s">
        <v>518</v>
      </c>
      <c r="B178" s="213">
        <v>0.021786790901616882</v>
      </c>
      <c r="C178" s="213">
        <v>0.046020112493608316</v>
      </c>
      <c r="D178" s="213">
        <v>0.040200138026224984</v>
      </c>
      <c r="E178" s="213">
        <v>0.0618291761148904</v>
      </c>
      <c r="F178" s="213">
        <v>0.04142312579415502</v>
      </c>
      <c r="G178" s="213">
        <v>0.08728030980041704</v>
      </c>
      <c r="H178" s="213">
        <v>0.07033908987772595</v>
      </c>
      <c r="I178" s="213">
        <v>0.07129819758156514</v>
      </c>
      <c r="J178" s="213">
        <v>0.055681598339752725</v>
      </c>
    </row>
    <row r="179" spans="1:10" ht="12.75">
      <c r="A179" s="21" t="s">
        <v>519</v>
      </c>
      <c r="B179" s="213">
        <v>0.02069060016442861</v>
      </c>
      <c r="C179" s="213">
        <v>0.04584966763252088</v>
      </c>
      <c r="D179" s="213">
        <v>0.03761214630779848</v>
      </c>
      <c r="E179" s="213">
        <v>0.0746787603930461</v>
      </c>
      <c r="F179" s="213">
        <v>0.04637865311308768</v>
      </c>
      <c r="G179" s="213">
        <v>0.08728030980041704</v>
      </c>
      <c r="H179" s="213">
        <v>0.06857430984495147</v>
      </c>
      <c r="I179" s="213">
        <v>0.07221081451060918</v>
      </c>
      <c r="J179" s="213">
        <v>0.05733481067201322</v>
      </c>
    </row>
    <row r="180" spans="1:10" ht="12.75">
      <c r="A180" s="21" t="s">
        <v>520</v>
      </c>
      <c r="B180" s="213">
        <v>0.06878596875856399</v>
      </c>
      <c r="C180" s="213">
        <v>0.11914095790011932</v>
      </c>
      <c r="D180" s="213">
        <v>0.10369220151828848</v>
      </c>
      <c r="E180" s="213">
        <v>0.14300831443688586</v>
      </c>
      <c r="F180" s="213">
        <v>0.10762388818297332</v>
      </c>
      <c r="G180" s="213">
        <v>0.16026213881441764</v>
      </c>
      <c r="H180" s="213">
        <v>0.15051052565233833</v>
      </c>
      <c r="I180" s="213">
        <v>0.13951631302760667</v>
      </c>
      <c r="J180" s="213">
        <v>0.12465924479853673</v>
      </c>
    </row>
    <row r="181" spans="1:10" ht="12.75">
      <c r="A181" s="21" t="s">
        <v>521</v>
      </c>
      <c r="B181" s="213">
        <v>0.05275417922718553</v>
      </c>
      <c r="C181" s="213">
        <v>0.09851712970853929</v>
      </c>
      <c r="D181" s="213">
        <v>0.0862663906142167</v>
      </c>
      <c r="E181" s="213">
        <v>0.12637944066515494</v>
      </c>
      <c r="F181" s="213">
        <v>0.09707750952986023</v>
      </c>
      <c r="G181" s="213">
        <v>0.14685731307715222</v>
      </c>
      <c r="H181" s="213">
        <v>0.13689650825664945</v>
      </c>
      <c r="I181" s="213">
        <v>0.12548482774355466</v>
      </c>
      <c r="J181" s="213">
        <v>0.1096572222515345</v>
      </c>
    </row>
    <row r="182" spans="1:10" ht="12.75">
      <c r="A182" s="21" t="s">
        <v>522</v>
      </c>
      <c r="B182" s="213">
        <v>0.04179227185530282</v>
      </c>
      <c r="C182" s="213">
        <v>0.08249531276632009</v>
      </c>
      <c r="D182" s="213">
        <v>0.076432022084196</v>
      </c>
      <c r="E182" s="213">
        <v>0.1071806500377929</v>
      </c>
      <c r="F182" s="213">
        <v>0.08831003811944091</v>
      </c>
      <c r="G182" s="213">
        <v>0.1353887399463807</v>
      </c>
      <c r="H182" s="213">
        <v>0.12794655237615027</v>
      </c>
      <c r="I182" s="213">
        <v>0.11556011864020077</v>
      </c>
      <c r="J182" s="213">
        <v>0.09801438646476371</v>
      </c>
    </row>
    <row r="183" spans="1:10" ht="12.75">
      <c r="A183" s="21" t="s">
        <v>523</v>
      </c>
      <c r="B183" s="213">
        <v>0.03576322280076733</v>
      </c>
      <c r="C183" s="213">
        <v>0.07908641554457133</v>
      </c>
      <c r="D183" s="213">
        <v>0.0748792270531401</v>
      </c>
      <c r="E183" s="213">
        <v>0.10748299319727891</v>
      </c>
      <c r="F183" s="213">
        <v>0.08500635324015247</v>
      </c>
      <c r="G183" s="213">
        <v>0.1298778671432827</v>
      </c>
      <c r="H183" s="213">
        <v>0.1263078280600025</v>
      </c>
      <c r="I183" s="213">
        <v>0.11259411362080766</v>
      </c>
      <c r="J183" s="213">
        <v>0.09497177227879491</v>
      </c>
    </row>
    <row r="184" spans="1:10" ht="12.75">
      <c r="A184" s="21" t="s">
        <v>524</v>
      </c>
      <c r="B184" s="213">
        <v>0.03192655522060839</v>
      </c>
      <c r="C184" s="213">
        <v>0.07652974262825976</v>
      </c>
      <c r="D184" s="213">
        <v>0.07194616977225674</v>
      </c>
      <c r="E184" s="213">
        <v>0.10294784580498866</v>
      </c>
      <c r="F184" s="213">
        <v>0.07890724269377382</v>
      </c>
      <c r="G184" s="213">
        <v>0.1252606493893357</v>
      </c>
      <c r="H184" s="213">
        <v>0.12378671372746754</v>
      </c>
      <c r="I184" s="213">
        <v>0.10848733744010951</v>
      </c>
      <c r="J184" s="213">
        <v>0.09101461510051179</v>
      </c>
    </row>
    <row r="185" spans="1:10" ht="12.75">
      <c r="A185" s="21" t="s">
        <v>525</v>
      </c>
      <c r="B185" s="213">
        <v>0.03165250753631132</v>
      </c>
      <c r="C185" s="213">
        <v>0.07670018748934719</v>
      </c>
      <c r="D185" s="213">
        <v>0.06901311249137336</v>
      </c>
      <c r="E185" s="213">
        <v>0.09916855631141346</v>
      </c>
      <c r="F185" s="213">
        <v>0.07484116899618806</v>
      </c>
      <c r="G185" s="213">
        <v>0.1243669943401847</v>
      </c>
      <c r="H185" s="213">
        <v>0.11987898651203832</v>
      </c>
      <c r="I185" s="213">
        <v>0.1055213324207164</v>
      </c>
      <c r="J185" s="213">
        <v>0.08858755869783148</v>
      </c>
    </row>
    <row r="186" spans="1:10" ht="12.75">
      <c r="A186" s="21" t="s">
        <v>526</v>
      </c>
      <c r="B186" s="213">
        <v>0.029460126061934776</v>
      </c>
      <c r="C186" s="213">
        <v>0.06903016874041247</v>
      </c>
      <c r="D186" s="213">
        <v>0.06383712905452035</v>
      </c>
      <c r="E186" s="213">
        <v>0.09266817838246409</v>
      </c>
      <c r="F186" s="213">
        <v>0.06950444726810673</v>
      </c>
      <c r="G186" s="213">
        <v>0.12004766160262138</v>
      </c>
      <c r="H186" s="213">
        <v>0.11508886928022186</v>
      </c>
      <c r="I186" s="213">
        <v>0.10301163586584532</v>
      </c>
      <c r="J186" s="213">
        <v>0.0839269069100758</v>
      </c>
    </row>
    <row r="187" spans="1:10" ht="12.75">
      <c r="A187" s="21" t="s">
        <v>527</v>
      </c>
      <c r="B187" s="213">
        <v>0.025349410797478763</v>
      </c>
      <c r="C187" s="213">
        <v>0.0593148116584285</v>
      </c>
      <c r="D187" s="213">
        <v>0.05210489993098689</v>
      </c>
      <c r="E187" s="213">
        <v>0.08072562358276644</v>
      </c>
      <c r="F187" s="213">
        <v>0.06086404066073697</v>
      </c>
      <c r="G187" s="213">
        <v>0.10708966338993149</v>
      </c>
      <c r="H187" s="213">
        <v>0.1036177990671877</v>
      </c>
      <c r="I187" s="213">
        <v>0.0946840063883185</v>
      </c>
      <c r="J187" s="213">
        <v>0.07420109393411772</v>
      </c>
    </row>
    <row r="188" spans="1:10" ht="12.75">
      <c r="A188" s="25" t="s">
        <v>528</v>
      </c>
      <c r="B188" s="213">
        <v>0.020553576322280078</v>
      </c>
      <c r="C188" s="213">
        <v>0.04261121527185956</v>
      </c>
      <c r="D188" s="213">
        <v>0.04296066252587992</v>
      </c>
      <c r="E188" s="213">
        <v>0.06318972033257747</v>
      </c>
      <c r="F188" s="213">
        <v>0.04701397712833545</v>
      </c>
      <c r="G188" s="213">
        <v>0.07908847184986595</v>
      </c>
      <c r="H188" s="213">
        <v>0.08571788730618933</v>
      </c>
      <c r="I188" s="213">
        <v>0.07164042892995665</v>
      </c>
      <c r="J188" s="213">
        <v>0.05761620851580225</v>
      </c>
    </row>
    <row r="189" spans="1:10" ht="12.75">
      <c r="A189" s="36" t="s">
        <v>596</v>
      </c>
      <c r="B189" s="214">
        <f>AVERAGEA(B177:B188)</f>
        <v>0.03363935324746506</v>
      </c>
      <c r="C189" s="214">
        <f>AVERAGEA(C177:C188)</f>
        <v>0.0707488210897108</v>
      </c>
      <c r="D189" s="214">
        <f aca="true" t="shared" si="13" ref="D189:J189">AVERAGEA(D177:D188)</f>
        <v>0.06362146307798482</v>
      </c>
      <c r="E189" s="214">
        <f t="shared" si="13"/>
        <v>0.09380196523053665</v>
      </c>
      <c r="F189" s="214">
        <f t="shared" si="13"/>
        <v>0.07030919102075392</v>
      </c>
      <c r="G189" s="214">
        <f t="shared" si="13"/>
        <v>0.11618756826531625</v>
      </c>
      <c r="H189" s="214">
        <f t="shared" si="13"/>
        <v>0.10891213916551114</v>
      </c>
      <c r="I189" s="214">
        <f t="shared" si="13"/>
        <v>0.09964636093999542</v>
      </c>
      <c r="J189" s="214">
        <f t="shared" si="13"/>
        <v>0.08302555444168909</v>
      </c>
    </row>
    <row r="190" spans="1:10" ht="12.75">
      <c r="A190" s="105" t="s">
        <v>48</v>
      </c>
      <c r="B190" s="207">
        <f aca="true" t="shared" si="14" ref="B190:I190">RANK(B189,$B189:$I189,1)</f>
        <v>1</v>
      </c>
      <c r="C190" s="207">
        <f t="shared" si="14"/>
        <v>4</v>
      </c>
      <c r="D190" s="207">
        <f t="shared" si="14"/>
        <v>2</v>
      </c>
      <c r="E190" s="207">
        <f t="shared" si="14"/>
        <v>5</v>
      </c>
      <c r="F190" s="207">
        <f t="shared" si="14"/>
        <v>3</v>
      </c>
      <c r="G190" s="207">
        <f t="shared" si="14"/>
        <v>8</v>
      </c>
      <c r="H190" s="207">
        <f t="shared" si="14"/>
        <v>7</v>
      </c>
      <c r="I190" s="207">
        <f t="shared" si="14"/>
        <v>6</v>
      </c>
      <c r="J190" s="208" t="s">
        <v>474</v>
      </c>
    </row>
    <row r="191" ht="12.75">
      <c r="J191" s="24" t="s">
        <v>1383</v>
      </c>
    </row>
    <row r="193" ht="12.75">
      <c r="A193" s="3" t="s">
        <v>1306</v>
      </c>
    </row>
    <row r="194" ht="12.75">
      <c r="A194" t="s">
        <v>1307</v>
      </c>
    </row>
    <row r="195" ht="12.75">
      <c r="A195" t="s">
        <v>1308</v>
      </c>
    </row>
    <row r="196" ht="12.75">
      <c r="A196" t="s">
        <v>536</v>
      </c>
    </row>
    <row r="199" ht="12.75">
      <c r="B199" s="78" t="s">
        <v>95</v>
      </c>
    </row>
    <row r="222" ht="12.75">
      <c r="A222" s="3" t="s">
        <v>1309</v>
      </c>
    </row>
    <row r="223" ht="12.75">
      <c r="A223" t="s">
        <v>537</v>
      </c>
    </row>
    <row r="224" ht="12.75">
      <c r="A224" t="s">
        <v>538</v>
      </c>
    </row>
    <row r="225" ht="12.75">
      <c r="K225" s="3"/>
    </row>
    <row r="226" spans="2:7" ht="12.75">
      <c r="B226" s="13"/>
      <c r="G226" s="77" t="s">
        <v>298</v>
      </c>
    </row>
    <row r="227" spans="2:9" ht="12.75">
      <c r="B227" s="13" t="s">
        <v>837</v>
      </c>
      <c r="I227" s="65"/>
    </row>
    <row r="228" spans="2:5" ht="12.75">
      <c r="B228" s="13" t="s">
        <v>454</v>
      </c>
      <c r="E228" s="51"/>
    </row>
    <row r="229" spans="2:7" ht="12.75">
      <c r="B229" s="52" t="s">
        <v>1202</v>
      </c>
      <c r="C229" s="53" t="s">
        <v>1029</v>
      </c>
      <c r="D229" s="53" t="s">
        <v>1030</v>
      </c>
      <c r="E229" s="53" t="s">
        <v>1043</v>
      </c>
      <c r="F229" s="53" t="s">
        <v>1087</v>
      </c>
      <c r="G229" s="53" t="s">
        <v>320</v>
      </c>
    </row>
    <row r="230" spans="2:7" ht="12.75">
      <c r="B230" s="21" t="s">
        <v>1032</v>
      </c>
      <c r="C230" s="165">
        <v>0.23633040018638327</v>
      </c>
      <c r="D230" s="165">
        <v>0.19370900352867318</v>
      </c>
      <c r="E230" s="165">
        <v>0.07399366985878916</v>
      </c>
      <c r="F230" s="167">
        <v>0.062421845956267534</v>
      </c>
      <c r="G230" s="167">
        <v>0.06064123533653423</v>
      </c>
    </row>
    <row r="231" spans="2:7" ht="12.75">
      <c r="B231" s="21" t="s">
        <v>1033</v>
      </c>
      <c r="C231" s="165">
        <v>0.25634868008387246</v>
      </c>
      <c r="D231" s="165">
        <v>0.19234516052215703</v>
      </c>
      <c r="E231" s="165">
        <v>0.0710111994806038</v>
      </c>
      <c r="F231" s="167">
        <v>0.06029267633242083</v>
      </c>
      <c r="G231" s="167">
        <v>0.055681598339752725</v>
      </c>
    </row>
    <row r="232" spans="2:7" ht="12.75">
      <c r="B232" s="21" t="s">
        <v>1034</v>
      </c>
      <c r="C232" s="165">
        <v>0.2540726536317855</v>
      </c>
      <c r="D232" s="165">
        <v>0.18838352131275302</v>
      </c>
      <c r="E232" s="165">
        <v>0.08214981334198994</v>
      </c>
      <c r="F232" s="167">
        <v>0.06598736016762986</v>
      </c>
      <c r="G232" s="167">
        <v>0.05733481067201322</v>
      </c>
    </row>
    <row r="233" spans="2:17" ht="12.75">
      <c r="B233" s="21" t="s">
        <v>1035</v>
      </c>
      <c r="C233" s="165">
        <v>0.2390903062778903</v>
      </c>
      <c r="D233" s="165">
        <v>0.1831013357002143</v>
      </c>
      <c r="E233" s="165">
        <v>0.1793540009738679</v>
      </c>
      <c r="F233" s="167">
        <v>0.14980229139207138</v>
      </c>
      <c r="G233" s="167">
        <v>0.12465924479853673</v>
      </c>
      <c r="K233" s="65"/>
      <c r="L233" s="65"/>
      <c r="M233" s="65"/>
      <c r="N233" s="65"/>
      <c r="O233" s="65"/>
      <c r="P233" s="65"/>
      <c r="Q233" s="65"/>
    </row>
    <row r="234" spans="2:17" ht="12.75">
      <c r="B234" s="21" t="s">
        <v>1036</v>
      </c>
      <c r="C234" s="165">
        <v>0.22491442498969516</v>
      </c>
      <c r="D234" s="165">
        <v>0.16680016452709284</v>
      </c>
      <c r="E234" s="165">
        <v>0.16310258074987827</v>
      </c>
      <c r="F234" s="167">
        <v>0.1365034303288384</v>
      </c>
      <c r="G234" s="167">
        <v>0.1096572222515345</v>
      </c>
      <c r="K234" s="65"/>
      <c r="L234" s="65"/>
      <c r="M234" s="65"/>
      <c r="N234" s="65"/>
      <c r="O234" s="65"/>
      <c r="P234" s="65"/>
      <c r="Q234" s="65"/>
    </row>
    <row r="235" spans="2:17" ht="12.75">
      <c r="B235" s="21" t="s">
        <v>1037</v>
      </c>
      <c r="C235" s="165">
        <v>0.21202888940662018</v>
      </c>
      <c r="D235" s="165">
        <v>0.1572749117831706</v>
      </c>
      <c r="E235" s="165">
        <v>0.15699561759454633</v>
      </c>
      <c r="F235" s="167">
        <v>0.1266686944472608</v>
      </c>
      <c r="G235" s="167">
        <v>0.09801438646476371</v>
      </c>
      <c r="K235" s="65"/>
      <c r="L235" s="65"/>
      <c r="M235" s="65"/>
      <c r="N235" s="65"/>
      <c r="O235" s="65"/>
      <c r="P235" s="65"/>
      <c r="Q235" s="65"/>
    </row>
    <row r="236" spans="2:17" ht="12.75">
      <c r="B236" s="21" t="s">
        <v>1038</v>
      </c>
      <c r="C236" s="165">
        <v>0.2086238104625531</v>
      </c>
      <c r="D236" s="165">
        <v>0.1580758989457277</v>
      </c>
      <c r="E236" s="165">
        <v>0.15529134880701184</v>
      </c>
      <c r="F236" s="167">
        <v>0.12438744127885362</v>
      </c>
      <c r="G236" s="167">
        <v>0.09497177227879491</v>
      </c>
      <c r="K236" s="65"/>
      <c r="L236" s="65"/>
      <c r="M236" s="65"/>
      <c r="N236" s="65"/>
      <c r="O236" s="65"/>
      <c r="P236" s="65"/>
      <c r="Q236" s="65"/>
    </row>
    <row r="237" spans="2:17" ht="12.75">
      <c r="B237" s="21" t="s">
        <v>1039</v>
      </c>
      <c r="C237" s="165">
        <v>0.20310399827953907</v>
      </c>
      <c r="D237" s="165">
        <v>0.16011083930465655</v>
      </c>
      <c r="E237" s="165">
        <v>0.13684872585619218</v>
      </c>
      <c r="F237" s="167">
        <v>0.11735780188583596</v>
      </c>
      <c r="G237" s="167">
        <v>0.09101461510051179</v>
      </c>
      <c r="K237" s="65"/>
      <c r="L237" s="65"/>
      <c r="M237" s="65"/>
      <c r="N237" s="65"/>
      <c r="O237" s="65"/>
      <c r="P237" s="65"/>
      <c r="Q237" s="65"/>
    </row>
    <row r="238" spans="2:17" ht="12.75">
      <c r="B238" s="21" t="s">
        <v>1040</v>
      </c>
      <c r="C238" s="165">
        <v>0.1932651122779978</v>
      </c>
      <c r="D238" s="165">
        <v>0.1566687593358301</v>
      </c>
      <c r="E238" s="165">
        <v>0.12814478169128388</v>
      </c>
      <c r="F238" s="167">
        <v>0.11271080469093245</v>
      </c>
      <c r="G238" s="167">
        <v>0.08858755869783148</v>
      </c>
      <c r="K238" s="65"/>
      <c r="L238" s="65"/>
      <c r="M238" s="65"/>
      <c r="N238" s="65"/>
      <c r="O238" s="65"/>
      <c r="P238" s="65"/>
      <c r="Q238" s="65"/>
    </row>
    <row r="239" spans="2:17" ht="12.75">
      <c r="B239" s="21" t="s">
        <v>1041</v>
      </c>
      <c r="C239" s="165">
        <v>0.18319324719080987</v>
      </c>
      <c r="D239" s="165">
        <v>0.14679713376485615</v>
      </c>
      <c r="E239" s="165">
        <v>0.12075961694530109</v>
      </c>
      <c r="F239" s="167">
        <v>0.10792862212308628</v>
      </c>
      <c r="G239" s="167">
        <v>0.0839269069100758</v>
      </c>
      <c r="K239" s="65"/>
      <c r="L239" s="65"/>
      <c r="M239" s="65"/>
      <c r="N239" s="65"/>
      <c r="O239" s="65"/>
      <c r="P239" s="65"/>
      <c r="Q239" s="65"/>
    </row>
    <row r="240" spans="2:17" ht="12.75">
      <c r="B240" s="21" t="s">
        <v>1042</v>
      </c>
      <c r="C240" s="209">
        <v>0.17202817254789513</v>
      </c>
      <c r="D240" s="209">
        <v>0.14064901608468816</v>
      </c>
      <c r="E240" s="165">
        <v>0.10738922252881025</v>
      </c>
      <c r="F240" s="167">
        <v>0.09789110818209469</v>
      </c>
      <c r="G240" s="167">
        <v>0.07420109393411772</v>
      </c>
      <c r="K240" s="65"/>
      <c r="L240" s="65"/>
      <c r="M240" s="65"/>
      <c r="N240" s="65"/>
      <c r="O240" s="65"/>
      <c r="P240" s="65"/>
      <c r="Q240" s="65"/>
    </row>
    <row r="241" spans="2:17" ht="12.75">
      <c r="B241" s="21" t="s">
        <v>1031</v>
      </c>
      <c r="C241" s="209">
        <v>0.14276241509704474</v>
      </c>
      <c r="D241" s="165">
        <v>0.08120277964193709</v>
      </c>
      <c r="E241" s="165">
        <v>0.079065898393118</v>
      </c>
      <c r="F241" s="167">
        <v>0.06570009125012674</v>
      </c>
      <c r="G241" s="167">
        <v>0.05761620851580225</v>
      </c>
      <c r="K241" s="65"/>
      <c r="L241" s="65"/>
      <c r="M241" s="65"/>
      <c r="N241" s="65"/>
      <c r="O241" s="65"/>
      <c r="P241" s="65"/>
      <c r="Q241" s="65"/>
    </row>
    <row r="242" spans="2:17" ht="12.75">
      <c r="B242" s="36" t="s">
        <v>596</v>
      </c>
      <c r="C242" s="210">
        <f>AVERAGEA(C230:C241)</f>
        <v>0.21048017586934054</v>
      </c>
      <c r="D242" s="210">
        <f>AVERAGEA(D230:D241)</f>
        <v>0.16042654370431306</v>
      </c>
      <c r="E242" s="210">
        <f>AVERAGEA(E230:E241)</f>
        <v>0.12117553968511606</v>
      </c>
      <c r="F242" s="210">
        <f>AVERAGEA(F230:F241)</f>
        <v>0.10230434733628486</v>
      </c>
      <c r="G242" s="210">
        <f>AVERAGEA(G230:G241)</f>
        <v>0.08302555444168909</v>
      </c>
      <c r="K242" s="65"/>
      <c r="L242" s="65"/>
      <c r="M242" s="65"/>
      <c r="N242" s="65"/>
      <c r="O242" s="65"/>
      <c r="P242" s="65"/>
      <c r="Q242" s="65"/>
    </row>
    <row r="243" spans="7:17" ht="12.75">
      <c r="G243" s="24" t="s">
        <v>1383</v>
      </c>
      <c r="K243" s="65"/>
      <c r="L243" s="65"/>
      <c r="M243" s="65"/>
      <c r="N243" s="65"/>
      <c r="O243" s="65"/>
      <c r="P243" s="65"/>
      <c r="Q243" s="65"/>
    </row>
    <row r="244" spans="11:17" ht="12.75">
      <c r="K244" s="65"/>
      <c r="L244" s="65"/>
      <c r="M244" s="65"/>
      <c r="N244" s="65"/>
      <c r="O244" s="65"/>
      <c r="P244" s="65"/>
      <c r="Q244" s="65"/>
    </row>
    <row r="245" spans="1:17" ht="12.75">
      <c r="A245" s="3" t="s">
        <v>1310</v>
      </c>
      <c r="K245" s="65"/>
      <c r="L245" s="65"/>
      <c r="M245" s="65"/>
      <c r="N245" s="65"/>
      <c r="O245" s="65"/>
      <c r="P245" s="65"/>
      <c r="Q245" s="65"/>
    </row>
    <row r="246" ht="12.75">
      <c r="A246" t="s">
        <v>539</v>
      </c>
    </row>
    <row r="247" ht="12.75">
      <c r="A247" t="s">
        <v>540</v>
      </c>
    </row>
    <row r="248" spans="1:11" ht="12.75">
      <c r="A248" t="s">
        <v>541</v>
      </c>
      <c r="K248" s="3"/>
    </row>
    <row r="249" ht="12.75">
      <c r="A249" t="s">
        <v>542</v>
      </c>
    </row>
    <row r="253" ht="12.75">
      <c r="B253" s="78" t="s">
        <v>893</v>
      </c>
    </row>
  </sheetData>
  <mergeCells count="3">
    <mergeCell ref="A119:A120"/>
    <mergeCell ref="B119:C119"/>
    <mergeCell ref="D119:E119"/>
  </mergeCells>
  <conditionalFormatting sqref="B59:J70">
    <cfRule type="cellIs" priority="1" dxfId="0" operator="equal" stopIfTrue="1">
      <formula>MAX(B$59:B$70)</formula>
    </cfRule>
    <cfRule type="cellIs" priority="2" dxfId="1" operator="equal" stopIfTrue="1">
      <formula>MIN(B$59:B$70)</formula>
    </cfRule>
  </conditionalFormatting>
  <conditionalFormatting sqref="B13:J24">
    <cfRule type="cellIs" priority="3" dxfId="0" operator="equal" stopIfTrue="1">
      <formula>MAX(B$13:B$24)</formula>
    </cfRule>
    <cfRule type="cellIs" priority="4" dxfId="1" operator="equal" stopIfTrue="1">
      <formula>MIN(B$13:B$24)</formula>
    </cfRule>
  </conditionalFormatting>
  <conditionalFormatting sqref="B80:J90">
    <cfRule type="cellIs" priority="5" dxfId="0" operator="equal" stopIfTrue="1">
      <formula>MAX(B$80:B$90)</formula>
    </cfRule>
    <cfRule type="cellIs" priority="6" dxfId="1" operator="equal" stopIfTrue="1">
      <formula>MIN(B$80:B$90)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2"/>
  <sheetViews>
    <sheetView showGridLines="0" workbookViewId="0" topLeftCell="A1">
      <selection activeCell="H13" sqref="H13"/>
    </sheetView>
  </sheetViews>
  <sheetFormatPr defaultColWidth="9.00390625" defaultRowHeight="12.75"/>
  <cols>
    <col min="1" max="1" width="4.00390625" style="0" customWidth="1"/>
    <col min="2" max="2" width="36.75390625" style="0" customWidth="1"/>
    <col min="6" max="6" width="9.00390625" style="0" customWidth="1"/>
    <col min="7" max="7" width="9.625" style="0" customWidth="1"/>
    <col min="9" max="9" width="6.875" style="0" customWidth="1"/>
  </cols>
  <sheetData>
    <row r="1" ht="15">
      <c r="A1" s="11" t="s">
        <v>1203</v>
      </c>
    </row>
    <row r="3" ht="12.75">
      <c r="G3" s="3"/>
    </row>
    <row r="4" spans="1:7" ht="12.75">
      <c r="A4" s="3" t="s">
        <v>1311</v>
      </c>
      <c r="G4" s="4"/>
    </row>
    <row r="5" ht="12.75">
      <c r="A5" t="s">
        <v>1312</v>
      </c>
    </row>
    <row r="7" spans="1:6" ht="12.75">
      <c r="A7" s="3" t="s">
        <v>1153</v>
      </c>
      <c r="F7" s="49"/>
    </row>
    <row r="8" spans="1:6" ht="12.75">
      <c r="A8" t="s">
        <v>1313</v>
      </c>
      <c r="E8" s="46"/>
      <c r="F8" s="49"/>
    </row>
    <row r="9" ht="12.75">
      <c r="A9" s="4" t="s">
        <v>1314</v>
      </c>
    </row>
    <row r="10" ht="12.75">
      <c r="A10" t="s">
        <v>1206</v>
      </c>
    </row>
    <row r="12" ht="12.75">
      <c r="G12" s="77" t="s">
        <v>299</v>
      </c>
    </row>
    <row r="13" ht="12.75">
      <c r="A13" s="13" t="s">
        <v>1390</v>
      </c>
    </row>
    <row r="14" spans="1:7" ht="12.75">
      <c r="A14" s="120" t="s">
        <v>111</v>
      </c>
      <c r="E14" s="58"/>
      <c r="G14" s="46" t="s">
        <v>248</v>
      </c>
    </row>
    <row r="15" spans="1:7" ht="30.75" customHeight="1">
      <c r="A15" s="151" t="s">
        <v>840</v>
      </c>
      <c r="B15" s="60" t="s">
        <v>753</v>
      </c>
      <c r="C15" s="20" t="s">
        <v>244</v>
      </c>
      <c r="D15" s="30" t="s">
        <v>245</v>
      </c>
      <c r="E15" s="20" t="s">
        <v>246</v>
      </c>
      <c r="F15" s="30" t="s">
        <v>247</v>
      </c>
      <c r="G15" s="89" t="s">
        <v>473</v>
      </c>
    </row>
    <row r="16" spans="1:7" ht="12.75">
      <c r="A16" s="61" t="s">
        <v>234</v>
      </c>
      <c r="B16" s="62" t="s">
        <v>235</v>
      </c>
      <c r="C16" s="81">
        <v>2254</v>
      </c>
      <c r="D16" s="164">
        <v>0.11540627720034817</v>
      </c>
      <c r="E16" s="86">
        <v>1050</v>
      </c>
      <c r="F16" s="164">
        <v>0.05376068813680815</v>
      </c>
      <c r="G16" s="88">
        <v>0.5341614906832298</v>
      </c>
    </row>
    <row r="17" spans="1:7" ht="12" customHeight="1">
      <c r="A17" s="43">
        <v>21</v>
      </c>
      <c r="B17" s="63" t="s">
        <v>236</v>
      </c>
      <c r="C17" s="82">
        <v>38</v>
      </c>
      <c r="D17" s="217" t="s">
        <v>474</v>
      </c>
      <c r="E17" s="82">
        <v>19</v>
      </c>
      <c r="F17" s="217" t="s">
        <v>474</v>
      </c>
      <c r="G17" s="87">
        <v>0.5</v>
      </c>
    </row>
    <row r="18" spans="1:7" ht="12.75">
      <c r="A18" s="43">
        <v>22</v>
      </c>
      <c r="B18" s="63" t="s">
        <v>237</v>
      </c>
      <c r="C18" s="82">
        <v>47</v>
      </c>
      <c r="D18" s="165">
        <v>0.19831223628691982</v>
      </c>
      <c r="E18" s="82">
        <v>18</v>
      </c>
      <c r="F18" s="165">
        <v>0.0759493670886076</v>
      </c>
      <c r="G18" s="87">
        <v>0.6170212765957447</v>
      </c>
    </row>
    <row r="19" spans="1:7" ht="12.75">
      <c r="A19" s="43">
        <v>23</v>
      </c>
      <c r="B19" s="63" t="s">
        <v>924</v>
      </c>
      <c r="C19" s="82">
        <v>187</v>
      </c>
      <c r="D19" s="165">
        <v>0.0964414646725116</v>
      </c>
      <c r="E19" s="82">
        <v>100</v>
      </c>
      <c r="F19" s="165">
        <v>0.05157297576070139</v>
      </c>
      <c r="G19" s="87">
        <v>0.4652406417112299</v>
      </c>
    </row>
    <row r="20" spans="1:7" ht="12.75" customHeight="1">
      <c r="A20" s="43">
        <v>26</v>
      </c>
      <c r="B20" s="63" t="s">
        <v>925</v>
      </c>
      <c r="C20" s="82">
        <v>347</v>
      </c>
      <c r="D20" s="165">
        <v>0.07663427561837456</v>
      </c>
      <c r="E20" s="82">
        <v>152</v>
      </c>
      <c r="F20" s="165">
        <v>0.03356890459363958</v>
      </c>
      <c r="G20" s="87">
        <v>0.5619596541786743</v>
      </c>
    </row>
    <row r="21" spans="1:7" ht="13.5" customHeight="1">
      <c r="A21" s="43">
        <v>27</v>
      </c>
      <c r="B21" s="63" t="s">
        <v>926</v>
      </c>
      <c r="C21" s="83">
        <v>11</v>
      </c>
      <c r="D21" s="165">
        <v>0.5238095238095238</v>
      </c>
      <c r="E21" s="83">
        <v>7</v>
      </c>
      <c r="F21" s="165">
        <v>0.3333333333333333</v>
      </c>
      <c r="G21" s="87">
        <v>0.36363636363636365</v>
      </c>
    </row>
    <row r="22" spans="1:7" ht="13.5" customHeight="1">
      <c r="A22" s="43">
        <v>28</v>
      </c>
      <c r="B22" s="63" t="s">
        <v>927</v>
      </c>
      <c r="C22" s="82">
        <v>51</v>
      </c>
      <c r="D22" s="165">
        <v>0.0816</v>
      </c>
      <c r="E22" s="82">
        <v>34</v>
      </c>
      <c r="F22" s="165">
        <v>0.0544</v>
      </c>
      <c r="G22" s="87">
        <v>0.33333333333333337</v>
      </c>
    </row>
    <row r="23" spans="1:7" ht="13.5" customHeight="1">
      <c r="A23" s="43">
        <v>29</v>
      </c>
      <c r="B23" s="63" t="s">
        <v>928</v>
      </c>
      <c r="C23" s="82">
        <v>91</v>
      </c>
      <c r="D23" s="165">
        <v>0.13055954088952654</v>
      </c>
      <c r="E23" s="82">
        <v>44</v>
      </c>
      <c r="F23" s="165">
        <v>0.06312769010043041</v>
      </c>
      <c r="G23" s="149">
        <v>0.5164835164835164</v>
      </c>
    </row>
    <row r="24" spans="1:7" ht="14.25" customHeight="1">
      <c r="A24" s="43">
        <v>31</v>
      </c>
      <c r="B24" s="63" t="s">
        <v>929</v>
      </c>
      <c r="C24" s="82">
        <v>94</v>
      </c>
      <c r="D24" s="165">
        <v>0.1558872305140962</v>
      </c>
      <c r="E24" s="82">
        <v>45</v>
      </c>
      <c r="F24" s="165">
        <v>0.07462686567164178</v>
      </c>
      <c r="G24" s="149">
        <v>0.5212765957446808</v>
      </c>
    </row>
    <row r="25" spans="1:7" ht="12.75" customHeight="1">
      <c r="A25" s="43">
        <v>32</v>
      </c>
      <c r="B25" s="63" t="s">
        <v>930</v>
      </c>
      <c r="C25" s="82">
        <v>2</v>
      </c>
      <c r="D25" s="165">
        <v>0.18181818181818182</v>
      </c>
      <c r="E25" s="82">
        <v>1</v>
      </c>
      <c r="F25" s="165">
        <v>0.09090909090909091</v>
      </c>
      <c r="G25" s="149">
        <v>0.5</v>
      </c>
    </row>
    <row r="26" spans="1:7" ht="12.75" customHeight="1">
      <c r="A26" s="43">
        <v>33</v>
      </c>
      <c r="B26" s="63" t="s">
        <v>931</v>
      </c>
      <c r="C26" s="82">
        <v>73</v>
      </c>
      <c r="D26" s="165">
        <v>0.18295739348370926</v>
      </c>
      <c r="E26" s="82">
        <v>33</v>
      </c>
      <c r="F26" s="165">
        <v>0.08270676691729323</v>
      </c>
      <c r="G26" s="149">
        <v>0.547945205479452</v>
      </c>
    </row>
    <row r="27" spans="1:7" ht="12.75">
      <c r="A27" s="43">
        <v>34</v>
      </c>
      <c r="B27" s="63" t="s">
        <v>841</v>
      </c>
      <c r="C27" s="82">
        <v>7</v>
      </c>
      <c r="D27" s="165">
        <v>0.07368421052631578</v>
      </c>
      <c r="E27" s="82">
        <v>5</v>
      </c>
      <c r="F27" s="165">
        <v>0.05263157894736842</v>
      </c>
      <c r="G27" s="149">
        <v>0.2857142857142857</v>
      </c>
    </row>
    <row r="28" spans="1:7" ht="12.75">
      <c r="A28" s="43">
        <v>36</v>
      </c>
      <c r="B28" s="63" t="s">
        <v>932</v>
      </c>
      <c r="C28" s="82">
        <v>214</v>
      </c>
      <c r="D28" s="165">
        <v>0.09172738962708958</v>
      </c>
      <c r="E28" s="82">
        <v>116</v>
      </c>
      <c r="F28" s="165">
        <v>0.04972138876982426</v>
      </c>
      <c r="G28" s="149">
        <v>0.4579439252336449</v>
      </c>
    </row>
    <row r="29" spans="1:7" ht="12.75">
      <c r="A29" s="43" t="s">
        <v>933</v>
      </c>
      <c r="B29" s="63" t="s">
        <v>934</v>
      </c>
      <c r="C29" s="82">
        <v>405</v>
      </c>
      <c r="D29" s="165">
        <v>0.15888583758336602</v>
      </c>
      <c r="E29" s="82">
        <v>162</v>
      </c>
      <c r="F29" s="165">
        <v>0.06355433503334641</v>
      </c>
      <c r="G29" s="149">
        <v>0.6</v>
      </c>
    </row>
    <row r="30" spans="1:7" ht="12.75">
      <c r="A30" s="43" t="s">
        <v>935</v>
      </c>
      <c r="B30" s="63" t="s">
        <v>936</v>
      </c>
      <c r="C30" s="82">
        <v>687</v>
      </c>
      <c r="D30" s="165">
        <v>0.12559414990859233</v>
      </c>
      <c r="E30" s="82">
        <v>314</v>
      </c>
      <c r="F30" s="165">
        <v>0.05740402193784278</v>
      </c>
      <c r="G30" s="87">
        <v>0.5429403202328966</v>
      </c>
    </row>
    <row r="31" spans="1:7" ht="12.75">
      <c r="A31" s="61" t="s">
        <v>937</v>
      </c>
      <c r="B31" s="62" t="s">
        <v>938</v>
      </c>
      <c r="C31" s="81">
        <v>593</v>
      </c>
      <c r="D31" s="164">
        <v>0.1586409844836811</v>
      </c>
      <c r="E31" s="86">
        <v>308</v>
      </c>
      <c r="F31" s="164">
        <v>0.08239700374531835</v>
      </c>
      <c r="G31" s="88">
        <v>0.4806070826306914</v>
      </c>
    </row>
    <row r="32" spans="1:7" ht="12.75">
      <c r="A32" s="43">
        <v>42</v>
      </c>
      <c r="B32" s="63" t="s">
        <v>238</v>
      </c>
      <c r="C32" s="82">
        <v>568</v>
      </c>
      <c r="D32" s="165">
        <v>0.16233209488425265</v>
      </c>
      <c r="E32" s="82">
        <v>293</v>
      </c>
      <c r="F32" s="165">
        <v>0.08373821091740498</v>
      </c>
      <c r="G32" s="87">
        <v>0.48415492957746475</v>
      </c>
    </row>
    <row r="33" spans="1:7" ht="12.75">
      <c r="A33" s="43">
        <v>43</v>
      </c>
      <c r="B33" s="63" t="s">
        <v>239</v>
      </c>
      <c r="C33" s="82">
        <v>25</v>
      </c>
      <c r="D33" s="165">
        <v>0.10460251046025104</v>
      </c>
      <c r="E33" s="82">
        <v>15</v>
      </c>
      <c r="F33" s="165">
        <v>0.06276150627615062</v>
      </c>
      <c r="G33" s="87">
        <v>0.4</v>
      </c>
    </row>
    <row r="34" spans="1:7" ht="12.75">
      <c r="A34" s="61" t="s">
        <v>240</v>
      </c>
      <c r="B34" s="62" t="s">
        <v>241</v>
      </c>
      <c r="C34" s="81">
        <v>327</v>
      </c>
      <c r="D34" s="164">
        <v>0.06100746268656716</v>
      </c>
      <c r="E34" s="86">
        <v>197</v>
      </c>
      <c r="F34" s="164">
        <v>0.03675373134328358</v>
      </c>
      <c r="G34" s="88">
        <v>0.39755351681957185</v>
      </c>
    </row>
    <row r="35" spans="1:7" ht="12.75">
      <c r="A35" s="43">
        <v>53</v>
      </c>
      <c r="B35" s="63" t="s">
        <v>242</v>
      </c>
      <c r="C35" s="82">
        <v>327</v>
      </c>
      <c r="D35" s="165">
        <v>0.06100746268656716</v>
      </c>
      <c r="E35" s="82">
        <v>197</v>
      </c>
      <c r="F35" s="165">
        <v>0.03675373134328358</v>
      </c>
      <c r="G35" s="87">
        <v>0.39755351681957185</v>
      </c>
    </row>
    <row r="36" spans="1:7" ht="12.75">
      <c r="A36" s="61">
        <v>6.7</v>
      </c>
      <c r="B36" s="62" t="s">
        <v>243</v>
      </c>
      <c r="C36" s="81">
        <v>3843</v>
      </c>
      <c r="D36" s="164">
        <v>0.15074135090609556</v>
      </c>
      <c r="E36" s="86">
        <v>1841</v>
      </c>
      <c r="F36" s="164">
        <v>0.07221306974190006</v>
      </c>
      <c r="G36" s="88">
        <v>0.5209471766848817</v>
      </c>
    </row>
    <row r="37" spans="1:7" ht="12.75">
      <c r="A37" s="43">
        <v>62</v>
      </c>
      <c r="B37" s="63" t="s">
        <v>859</v>
      </c>
      <c r="C37" s="82">
        <v>49</v>
      </c>
      <c r="D37" s="165">
        <v>0.25257731958762886</v>
      </c>
      <c r="E37" s="82">
        <v>39</v>
      </c>
      <c r="F37" s="165">
        <v>0.20103092783505155</v>
      </c>
      <c r="G37" s="87">
        <v>0.20408163265306123</v>
      </c>
    </row>
    <row r="38" spans="1:7" ht="12.75">
      <c r="A38" s="43">
        <v>63</v>
      </c>
      <c r="B38" s="63" t="s">
        <v>860</v>
      </c>
      <c r="C38" s="82">
        <v>3448</v>
      </c>
      <c r="D38" s="165">
        <v>0.15427293064876957</v>
      </c>
      <c r="E38" s="82">
        <v>1561</v>
      </c>
      <c r="F38" s="165">
        <v>0.06984340044742729</v>
      </c>
      <c r="G38" s="87">
        <v>0.5472737819025522</v>
      </c>
    </row>
    <row r="39" spans="1:7" ht="12.75">
      <c r="A39" s="43">
        <v>68</v>
      </c>
      <c r="B39" s="63" t="s">
        <v>861</v>
      </c>
      <c r="C39" s="82">
        <v>72</v>
      </c>
      <c r="D39" s="165">
        <v>0.15517241379310345</v>
      </c>
      <c r="E39" s="82">
        <v>49</v>
      </c>
      <c r="F39" s="165">
        <v>0.10560344827586207</v>
      </c>
      <c r="G39" s="87">
        <v>0.3194444444444444</v>
      </c>
    </row>
    <row r="40" spans="1:7" ht="12.75">
      <c r="A40" s="43">
        <v>72</v>
      </c>
      <c r="B40" s="63" t="s">
        <v>862</v>
      </c>
      <c r="C40" s="82">
        <v>30</v>
      </c>
      <c r="D40" s="165">
        <v>0.14705882352941177</v>
      </c>
      <c r="E40" s="82">
        <v>16</v>
      </c>
      <c r="F40" s="165">
        <v>0.0784313725490196</v>
      </c>
      <c r="G40" s="149">
        <v>0.4666666666666667</v>
      </c>
    </row>
    <row r="41" spans="1:7" ht="12.75">
      <c r="A41" s="43">
        <v>75</v>
      </c>
      <c r="B41" s="63" t="s">
        <v>863</v>
      </c>
      <c r="C41" s="82">
        <v>16</v>
      </c>
      <c r="D41" s="165">
        <v>0.08695652173913043</v>
      </c>
      <c r="E41" s="82">
        <v>36</v>
      </c>
      <c r="F41" s="165">
        <v>0.1956521739130435</v>
      </c>
      <c r="G41" s="87">
        <v>-1.25</v>
      </c>
    </row>
    <row r="42" spans="1:7" ht="12.75">
      <c r="A42" s="66">
        <v>76</v>
      </c>
      <c r="B42" s="67" t="s">
        <v>864</v>
      </c>
      <c r="C42" s="84">
        <v>228</v>
      </c>
      <c r="D42" s="165">
        <v>0.10867492850333652</v>
      </c>
      <c r="E42" s="84">
        <v>140</v>
      </c>
      <c r="F42" s="165">
        <v>0.0667302192564347</v>
      </c>
      <c r="G42" s="87">
        <v>0.38596491228070173</v>
      </c>
    </row>
    <row r="43" spans="1:7" ht="12.75">
      <c r="A43" s="61">
        <v>8</v>
      </c>
      <c r="B43" s="62" t="s">
        <v>865</v>
      </c>
      <c r="C43" s="81">
        <v>232</v>
      </c>
      <c r="D43" s="164">
        <v>0.08541973490427099</v>
      </c>
      <c r="E43" s="86">
        <v>119</v>
      </c>
      <c r="F43" s="164">
        <v>0.04381443298969072</v>
      </c>
      <c r="G43" s="88">
        <v>0.4870689655172413</v>
      </c>
    </row>
    <row r="44" spans="1:7" ht="12.75">
      <c r="A44" s="68">
        <v>82</v>
      </c>
      <c r="B44" s="69" t="s">
        <v>866</v>
      </c>
      <c r="C44" s="85">
        <v>232</v>
      </c>
      <c r="D44" s="165">
        <v>0.08541973490427099</v>
      </c>
      <c r="E44" s="84">
        <v>119</v>
      </c>
      <c r="F44" s="165">
        <v>0.04381443298969072</v>
      </c>
      <c r="G44" s="87">
        <v>0.4870689655172413</v>
      </c>
    </row>
    <row r="45" spans="1:7" ht="12.75">
      <c r="A45" s="70" t="s">
        <v>867</v>
      </c>
      <c r="G45" s="24" t="s">
        <v>1383</v>
      </c>
    </row>
    <row r="47" ht="12.75">
      <c r="A47" s="3" t="s">
        <v>848</v>
      </c>
    </row>
    <row r="48" ht="12.75">
      <c r="A48" t="s">
        <v>543</v>
      </c>
    </row>
    <row r="49" ht="12.75">
      <c r="A49" t="s">
        <v>849</v>
      </c>
    </row>
    <row r="50" ht="12.75">
      <c r="A50" t="s">
        <v>850</v>
      </c>
    </row>
    <row r="51" ht="12.75">
      <c r="A51" t="s">
        <v>1154</v>
      </c>
    </row>
    <row r="52" ht="12.75">
      <c r="A52" s="4" t="s">
        <v>851</v>
      </c>
    </row>
    <row r="53" ht="12.75">
      <c r="A53" t="s">
        <v>852</v>
      </c>
    </row>
    <row r="55" ht="12.75">
      <c r="A55" s="3" t="s">
        <v>853</v>
      </c>
    </row>
    <row r="56" spans="1:8" ht="12.75">
      <c r="A56" t="s">
        <v>544</v>
      </c>
      <c r="H56" s="3"/>
    </row>
    <row r="57" ht="12.75">
      <c r="A57" t="s">
        <v>545</v>
      </c>
    </row>
    <row r="58" ht="12.75">
      <c r="A58" t="s">
        <v>854</v>
      </c>
    </row>
    <row r="59" ht="12.75">
      <c r="A59" t="s">
        <v>855</v>
      </c>
    </row>
    <row r="60" ht="12.75">
      <c r="A60" t="s">
        <v>856</v>
      </c>
    </row>
    <row r="61" ht="12" customHeight="1"/>
    <row r="63" ht="12.75">
      <c r="A63" s="3" t="s">
        <v>1149</v>
      </c>
    </row>
    <row r="64" ht="12.75">
      <c r="A64" t="s">
        <v>1150</v>
      </c>
    </row>
    <row r="65" ht="12.75">
      <c r="A65" t="s">
        <v>1155</v>
      </c>
    </row>
    <row r="66" ht="12.75">
      <c r="A66" s="4" t="s">
        <v>64</v>
      </c>
    </row>
    <row r="67" ht="12.75">
      <c r="A67" t="s">
        <v>546</v>
      </c>
    </row>
    <row r="68" ht="12.75">
      <c r="A68" t="s">
        <v>547</v>
      </c>
    </row>
    <row r="69" ht="12.75">
      <c r="A69" t="s">
        <v>1165</v>
      </c>
    </row>
    <row r="70" ht="12.75">
      <c r="A70" t="s">
        <v>1156</v>
      </c>
    </row>
    <row r="73" ht="12.75">
      <c r="G73" s="77" t="s">
        <v>300</v>
      </c>
    </row>
    <row r="74" ht="12.75">
      <c r="A74" s="13" t="s">
        <v>1392</v>
      </c>
    </row>
    <row r="75" spans="1:7" ht="12.75">
      <c r="A75" s="120" t="s">
        <v>111</v>
      </c>
      <c r="G75" s="223" t="s">
        <v>460</v>
      </c>
    </row>
    <row r="76" spans="1:7" ht="22.5">
      <c r="A76" s="151" t="s">
        <v>840</v>
      </c>
      <c r="B76" s="60" t="s">
        <v>753</v>
      </c>
      <c r="C76" s="30" t="s">
        <v>461</v>
      </c>
      <c r="D76" s="30" t="s">
        <v>462</v>
      </c>
      <c r="E76" s="30" t="s">
        <v>463</v>
      </c>
      <c r="F76" s="30" t="s">
        <v>464</v>
      </c>
      <c r="G76" s="218" t="s">
        <v>249</v>
      </c>
    </row>
    <row r="77" spans="1:7" ht="12.75">
      <c r="A77" s="61" t="s">
        <v>234</v>
      </c>
      <c r="B77" s="62" t="s">
        <v>235</v>
      </c>
      <c r="C77" s="166">
        <v>0.23782389635316697</v>
      </c>
      <c r="D77" s="166">
        <v>0.18882646691635455</v>
      </c>
      <c r="E77" s="166">
        <v>0.1728378735784184</v>
      </c>
      <c r="F77" s="164">
        <v>0.14098459075445266</v>
      </c>
      <c r="G77" s="164">
        <v>0.11540627720034817</v>
      </c>
    </row>
    <row r="78" spans="1:7" ht="12.75">
      <c r="A78" s="43">
        <v>21</v>
      </c>
      <c r="B78" s="63" t="s">
        <v>236</v>
      </c>
      <c r="C78" s="167">
        <v>0.475</v>
      </c>
      <c r="D78" s="167">
        <v>0.3333333333333333</v>
      </c>
      <c r="E78" s="167">
        <v>0.3958333333333333</v>
      </c>
      <c r="F78" s="165">
        <v>0.2682926829268293</v>
      </c>
      <c r="G78" s="217" t="s">
        <v>474</v>
      </c>
    </row>
    <row r="79" spans="1:7" ht="12.75">
      <c r="A79" s="43">
        <v>22</v>
      </c>
      <c r="B79" s="63" t="s">
        <v>237</v>
      </c>
      <c r="C79" s="167">
        <v>0.2149122807017544</v>
      </c>
      <c r="D79" s="167">
        <v>0.16292134831460675</v>
      </c>
      <c r="E79" s="167">
        <v>0.17543859649122806</v>
      </c>
      <c r="F79" s="165">
        <v>0.13063063063063063</v>
      </c>
      <c r="G79" s="165">
        <v>0.19831223628691982</v>
      </c>
    </row>
    <row r="80" spans="1:7" ht="12.75">
      <c r="A80" s="43">
        <v>23</v>
      </c>
      <c r="B80" s="63" t="s">
        <v>924</v>
      </c>
      <c r="C80" s="167">
        <v>0.24731182795698925</v>
      </c>
      <c r="D80" s="167">
        <v>0.2028869286287089</v>
      </c>
      <c r="E80" s="167">
        <v>0.18869257950530036</v>
      </c>
      <c r="F80" s="165">
        <v>0.14508032128514056</v>
      </c>
      <c r="G80" s="165">
        <v>0.0964414646725116</v>
      </c>
    </row>
    <row r="81" spans="1:7" ht="12.75">
      <c r="A81" s="43">
        <v>26</v>
      </c>
      <c r="B81" s="63" t="s">
        <v>925</v>
      </c>
      <c r="C81" s="167">
        <v>0.16254315304948216</v>
      </c>
      <c r="D81" s="167">
        <v>0.13024118738404453</v>
      </c>
      <c r="E81" s="167">
        <v>0.1063767264178666</v>
      </c>
      <c r="F81" s="165">
        <v>0.0894874022589053</v>
      </c>
      <c r="G81" s="165">
        <v>0.07663427561837456</v>
      </c>
    </row>
    <row r="82" spans="1:7" ht="12.75">
      <c r="A82" s="43">
        <v>27</v>
      </c>
      <c r="B82" s="63" t="s">
        <v>926</v>
      </c>
      <c r="C82" s="167">
        <v>0.20512820512820512</v>
      </c>
      <c r="D82" s="167">
        <v>0.3888888888888889</v>
      </c>
      <c r="E82" s="167" t="s">
        <v>474</v>
      </c>
      <c r="F82" s="165" t="s">
        <v>474</v>
      </c>
      <c r="G82" s="165">
        <v>0.5238095238095238</v>
      </c>
    </row>
    <row r="83" spans="1:7" ht="14.25" customHeight="1">
      <c r="A83" s="43">
        <v>28</v>
      </c>
      <c r="B83" s="63" t="s">
        <v>927</v>
      </c>
      <c r="C83" s="167">
        <v>0.2785388127853881</v>
      </c>
      <c r="D83" s="167">
        <v>0.19488817891373802</v>
      </c>
      <c r="E83" s="167">
        <v>0.16483516483516483</v>
      </c>
      <c r="F83" s="165">
        <v>0.10855263157894737</v>
      </c>
      <c r="G83" s="165">
        <v>0.0816</v>
      </c>
    </row>
    <row r="84" spans="1:7" ht="12.75">
      <c r="A84" s="43">
        <v>29</v>
      </c>
      <c r="B84" s="63" t="s">
        <v>928</v>
      </c>
      <c r="C84" s="167">
        <v>0.3041144901610018</v>
      </c>
      <c r="D84" s="167">
        <v>0.24383561643835616</v>
      </c>
      <c r="E84" s="167">
        <v>0.22612085769980506</v>
      </c>
      <c r="F84" s="165">
        <v>0.21629213483146068</v>
      </c>
      <c r="G84" s="165">
        <v>0.13055954088952654</v>
      </c>
    </row>
    <row r="85" spans="1:7" ht="12.75">
      <c r="A85" s="43">
        <v>31</v>
      </c>
      <c r="B85" s="63" t="s">
        <v>929</v>
      </c>
      <c r="C85" s="167">
        <v>0.2875739644970414</v>
      </c>
      <c r="D85" s="167">
        <v>0.19696969696969696</v>
      </c>
      <c r="E85" s="167">
        <v>0.29273504273504275</v>
      </c>
      <c r="F85" s="165">
        <v>0.2074688796680498</v>
      </c>
      <c r="G85" s="165">
        <v>0.1558872305140962</v>
      </c>
    </row>
    <row r="86" spans="1:7" ht="14.25" customHeight="1">
      <c r="A86" s="43">
        <v>32</v>
      </c>
      <c r="B86" s="63" t="s">
        <v>930</v>
      </c>
      <c r="C86" s="167">
        <v>0.2727272727272727</v>
      </c>
      <c r="D86" s="167">
        <v>0.30434782608695654</v>
      </c>
      <c r="E86" s="167">
        <v>0.2</v>
      </c>
      <c r="F86" s="165">
        <v>0.2631578947368421</v>
      </c>
      <c r="G86" s="165">
        <v>0.18181818181818182</v>
      </c>
    </row>
    <row r="87" spans="1:7" ht="13.5" customHeight="1">
      <c r="A87" s="43">
        <v>33</v>
      </c>
      <c r="B87" s="63" t="s">
        <v>931</v>
      </c>
      <c r="C87" s="167">
        <v>0.2891566265060241</v>
      </c>
      <c r="D87" s="167">
        <v>0.24401913875598086</v>
      </c>
      <c r="E87" s="167">
        <v>0.26199261992619927</v>
      </c>
      <c r="F87" s="165">
        <v>0.20671834625322996</v>
      </c>
      <c r="G87" s="165">
        <v>0.18295739348370926</v>
      </c>
    </row>
    <row r="88" spans="1:7" ht="12.75">
      <c r="A88" s="43">
        <v>34</v>
      </c>
      <c r="B88" s="63" t="s">
        <v>841</v>
      </c>
      <c r="C88" s="167">
        <v>0.336734693877551</v>
      </c>
      <c r="D88" s="167">
        <v>0.21951219512195122</v>
      </c>
      <c r="E88" s="167">
        <v>0.05555555555555555</v>
      </c>
      <c r="F88" s="165">
        <v>0.0625</v>
      </c>
      <c r="G88" s="165">
        <v>0.07368421052631578</v>
      </c>
    </row>
    <row r="89" spans="1:7" ht="12.75">
      <c r="A89" s="43">
        <v>36</v>
      </c>
      <c r="B89" s="63" t="s">
        <v>932</v>
      </c>
      <c r="C89" s="167">
        <v>0.2023385866802237</v>
      </c>
      <c r="D89" s="167">
        <v>0.149616368286445</v>
      </c>
      <c r="E89" s="167">
        <v>0.14909090909090908</v>
      </c>
      <c r="F89" s="165">
        <v>0.11106750392464679</v>
      </c>
      <c r="G89" s="165">
        <v>0.09172738962708958</v>
      </c>
    </row>
    <row r="90" spans="1:7" ht="14.25" customHeight="1">
      <c r="A90" s="43" t="s">
        <v>933</v>
      </c>
      <c r="B90" s="63" t="s">
        <v>934</v>
      </c>
      <c r="C90" s="167">
        <v>0.29792490118577075</v>
      </c>
      <c r="D90" s="167">
        <v>0.22956521739130434</v>
      </c>
      <c r="E90" s="167">
        <v>0.23039215686274508</v>
      </c>
      <c r="F90" s="165">
        <v>0.19224806201550387</v>
      </c>
      <c r="G90" s="165">
        <v>0.15888583758336602</v>
      </c>
    </row>
    <row r="91" spans="1:7" ht="15" customHeight="1">
      <c r="A91" s="43" t="s">
        <v>935</v>
      </c>
      <c r="B91" s="63" t="s">
        <v>936</v>
      </c>
      <c r="C91" s="167">
        <v>0.24942408376963351</v>
      </c>
      <c r="D91" s="167">
        <v>0.20990201134605466</v>
      </c>
      <c r="E91" s="167">
        <v>0.17829632985953783</v>
      </c>
      <c r="F91" s="165">
        <v>0.1534090909090909</v>
      </c>
      <c r="G91" s="165">
        <v>0.12559414990859233</v>
      </c>
    </row>
    <row r="92" spans="1:7" ht="12.75">
      <c r="A92" s="61" t="s">
        <v>937</v>
      </c>
      <c r="B92" s="62" t="s">
        <v>938</v>
      </c>
      <c r="C92" s="166">
        <v>0.3437757625721352</v>
      </c>
      <c r="D92" s="166">
        <v>0.26424694708276797</v>
      </c>
      <c r="E92" s="166">
        <v>0.24205001543686322</v>
      </c>
      <c r="F92" s="164">
        <v>0.20677966101694914</v>
      </c>
      <c r="G92" s="164">
        <v>0.1586409844836811</v>
      </c>
    </row>
    <row r="93" spans="1:7" ht="12.75">
      <c r="A93" s="43">
        <v>42</v>
      </c>
      <c r="B93" s="63" t="s">
        <v>238</v>
      </c>
      <c r="C93" s="167">
        <v>0.352406103286385</v>
      </c>
      <c r="D93" s="167">
        <v>0.27175080558539205</v>
      </c>
      <c r="E93" s="167">
        <v>0.24983692106979777</v>
      </c>
      <c r="F93" s="165">
        <v>0.21469072164948452</v>
      </c>
      <c r="G93" s="165">
        <v>0.16233209488425265</v>
      </c>
    </row>
    <row r="94" spans="1:7" ht="12.75">
      <c r="A94" s="43">
        <v>43</v>
      </c>
      <c r="B94" s="63" t="s">
        <v>239</v>
      </c>
      <c r="C94" s="167">
        <v>0.21645021645021645</v>
      </c>
      <c r="D94" s="167">
        <v>0.12903225806451613</v>
      </c>
      <c r="E94" s="167">
        <v>0.10404624277456648</v>
      </c>
      <c r="F94" s="165">
        <v>0.084</v>
      </c>
      <c r="G94" s="165">
        <v>0.10460251046025104</v>
      </c>
    </row>
    <row r="95" spans="1:7" ht="12.75">
      <c r="A95" s="61" t="s">
        <v>240</v>
      </c>
      <c r="B95" s="62" t="s">
        <v>241</v>
      </c>
      <c r="C95" s="166">
        <v>0.08227848101265822</v>
      </c>
      <c r="D95" s="166">
        <v>0.07053291536050156</v>
      </c>
      <c r="E95" s="166">
        <v>0.08131720430107527</v>
      </c>
      <c r="F95" s="164">
        <v>0.06118466898954704</v>
      </c>
      <c r="G95" s="164">
        <v>0.06100746268656716</v>
      </c>
    </row>
    <row r="96" spans="1:7" ht="12.75">
      <c r="A96" s="43">
        <v>53</v>
      </c>
      <c r="B96" s="63" t="s">
        <v>242</v>
      </c>
      <c r="C96" s="167">
        <v>0.08227848101265822</v>
      </c>
      <c r="D96" s="167">
        <v>0.07053291536050156</v>
      </c>
      <c r="E96" s="167">
        <v>0.08131720430107527</v>
      </c>
      <c r="F96" s="165">
        <v>0.06118466898954704</v>
      </c>
      <c r="G96" s="165">
        <v>0.06100746268656716</v>
      </c>
    </row>
    <row r="97" spans="1:7" ht="12.75">
      <c r="A97" s="61">
        <v>6.7</v>
      </c>
      <c r="B97" s="62" t="s">
        <v>243</v>
      </c>
      <c r="C97" s="166">
        <v>0.2900239689230515</v>
      </c>
      <c r="D97" s="166">
        <v>0.2185326672543834</v>
      </c>
      <c r="E97" s="166">
        <v>0.21500995416454466</v>
      </c>
      <c r="F97" s="164">
        <v>0.1835800276297612</v>
      </c>
      <c r="G97" s="164">
        <v>0.15074135090609556</v>
      </c>
    </row>
    <row r="98" spans="1:7" ht="12.75">
      <c r="A98" s="43">
        <v>62</v>
      </c>
      <c r="B98" s="63" t="s">
        <v>859</v>
      </c>
      <c r="C98" s="167">
        <v>0.3952941176470588</v>
      </c>
      <c r="D98" s="167">
        <v>0.29398663697104677</v>
      </c>
      <c r="E98" s="167">
        <v>0.2761627906976744</v>
      </c>
      <c r="F98" s="165">
        <v>0.3568281938325991</v>
      </c>
      <c r="G98" s="165">
        <v>0.25257731958762886</v>
      </c>
    </row>
    <row r="99" spans="1:7" ht="12.75">
      <c r="A99" s="43">
        <v>63</v>
      </c>
      <c r="B99" s="63" t="s">
        <v>860</v>
      </c>
      <c r="C99" s="167">
        <v>0.2982692956660078</v>
      </c>
      <c r="D99" s="167">
        <v>0.2212394530113471</v>
      </c>
      <c r="E99" s="167">
        <v>0.2198013281378629</v>
      </c>
      <c r="F99" s="165">
        <v>0.1929744316882404</v>
      </c>
      <c r="G99" s="165">
        <v>0.15427293064876957</v>
      </c>
    </row>
    <row r="100" spans="1:7" ht="12.75">
      <c r="A100" s="43">
        <v>68</v>
      </c>
      <c r="B100" s="63" t="s">
        <v>861</v>
      </c>
      <c r="C100" s="167">
        <v>0.33157894736842103</v>
      </c>
      <c r="D100" s="167">
        <v>0.28227848101265823</v>
      </c>
      <c r="E100" s="167">
        <v>0.22844827586206898</v>
      </c>
      <c r="F100" s="165">
        <v>0.15817223198594024</v>
      </c>
      <c r="G100" s="165">
        <v>0.15517241379310345</v>
      </c>
    </row>
    <row r="101" spans="1:7" ht="12.75">
      <c r="A101" s="43">
        <v>72</v>
      </c>
      <c r="B101" s="63" t="s">
        <v>862</v>
      </c>
      <c r="C101" s="167">
        <v>0.2192513368983957</v>
      </c>
      <c r="D101" s="167">
        <v>0.21379310344827587</v>
      </c>
      <c r="E101" s="167">
        <v>0.25405405405405407</v>
      </c>
      <c r="F101" s="165">
        <v>0.14678899082568808</v>
      </c>
      <c r="G101" s="165">
        <v>0.14705882352941177</v>
      </c>
    </row>
    <row r="102" spans="1:7" ht="12.75">
      <c r="A102" s="43">
        <v>75</v>
      </c>
      <c r="B102" s="63" t="s">
        <v>863</v>
      </c>
      <c r="C102" s="167">
        <v>0.09871244635193133</v>
      </c>
      <c r="D102" s="167">
        <v>0.15577889447236182</v>
      </c>
      <c r="E102" s="167">
        <v>0.14792899408284024</v>
      </c>
      <c r="F102" s="165">
        <v>0.03571428571428571</v>
      </c>
      <c r="G102" s="165">
        <v>0.08695652173913043</v>
      </c>
    </row>
    <row r="103" spans="1:7" ht="12.75">
      <c r="A103" s="66">
        <v>76</v>
      </c>
      <c r="B103" s="67" t="s">
        <v>864</v>
      </c>
      <c r="C103" s="167">
        <v>0.18756756756756757</v>
      </c>
      <c r="D103" s="167">
        <v>0.14727272727272728</v>
      </c>
      <c r="E103" s="167">
        <v>0.15776209677419356</v>
      </c>
      <c r="F103" s="165">
        <v>0.09814323607427056</v>
      </c>
      <c r="G103" s="165">
        <v>0.10867492850333652</v>
      </c>
    </row>
    <row r="104" spans="1:7" ht="12.75">
      <c r="A104" s="61">
        <v>8</v>
      </c>
      <c r="B104" s="62" t="s">
        <v>865</v>
      </c>
      <c r="C104" s="166">
        <v>0.1910433539780848</v>
      </c>
      <c r="D104" s="166">
        <v>0.12406203101550775</v>
      </c>
      <c r="E104" s="166">
        <v>0.11340679522497704</v>
      </c>
      <c r="F104" s="164">
        <v>0.08695652173913043</v>
      </c>
      <c r="G104" s="164">
        <v>0.08541973490427099</v>
      </c>
    </row>
    <row r="105" spans="1:7" ht="12.75">
      <c r="A105" s="68">
        <v>82</v>
      </c>
      <c r="B105" s="69" t="s">
        <v>866</v>
      </c>
      <c r="C105" s="167">
        <v>0.1910433539780848</v>
      </c>
      <c r="D105" s="167">
        <v>0.12406203101550775</v>
      </c>
      <c r="E105" s="167">
        <v>0.11340679522497704</v>
      </c>
      <c r="F105" s="165">
        <v>0.08695652173913043</v>
      </c>
      <c r="G105" s="165">
        <v>0.08541973490427099</v>
      </c>
    </row>
    <row r="106" spans="1:7" ht="12.75">
      <c r="A106" s="70" t="s">
        <v>867</v>
      </c>
      <c r="G106" s="24" t="s">
        <v>1383</v>
      </c>
    </row>
    <row r="110" ht="12.75">
      <c r="A110" s="3" t="s">
        <v>65</v>
      </c>
    </row>
    <row r="111" ht="12.75">
      <c r="A111" t="s">
        <v>66</v>
      </c>
    </row>
    <row r="113" spans="8:9" ht="12.75">
      <c r="H113" s="65"/>
      <c r="I113" s="152"/>
    </row>
    <row r="114" spans="2:9" ht="12.75">
      <c r="B114" s="78" t="s">
        <v>894</v>
      </c>
      <c r="H114" s="65"/>
      <c r="I114" s="152"/>
    </row>
    <row r="115" spans="8:9" ht="12.75">
      <c r="H115" s="65"/>
      <c r="I115" s="152"/>
    </row>
    <row r="116" spans="8:9" ht="12.75">
      <c r="H116" s="65"/>
      <c r="I116" s="152"/>
    </row>
    <row r="117" spans="8:9" ht="12.75">
      <c r="H117" s="65"/>
      <c r="I117" s="152"/>
    </row>
    <row r="118" spans="8:9" ht="12.75">
      <c r="H118" s="65"/>
      <c r="I118" s="152"/>
    </row>
    <row r="119" spans="8:9" ht="12.75">
      <c r="H119" s="65"/>
      <c r="I119" s="152"/>
    </row>
    <row r="120" spans="8:9" ht="12.75" customHeight="1">
      <c r="H120" s="65"/>
      <c r="I120" s="152"/>
    </row>
    <row r="121" spans="8:9" ht="12.75">
      <c r="H121" s="65"/>
      <c r="I121" s="152"/>
    </row>
    <row r="122" spans="8:9" ht="12.75">
      <c r="H122" s="65"/>
      <c r="I122" s="152"/>
    </row>
    <row r="123" spans="8:9" ht="12.75">
      <c r="H123" s="65"/>
      <c r="I123" s="152"/>
    </row>
    <row r="124" spans="8:9" ht="12.75">
      <c r="H124" s="65"/>
      <c r="I124" s="152"/>
    </row>
    <row r="125" spans="8:9" ht="12.75">
      <c r="H125" s="65"/>
      <c r="I125" s="152"/>
    </row>
    <row r="126" spans="8:9" ht="12.75">
      <c r="H126" s="65"/>
      <c r="I126" s="152"/>
    </row>
    <row r="127" spans="8:9" ht="12.75" customHeight="1">
      <c r="H127" s="65"/>
      <c r="I127" s="152"/>
    </row>
    <row r="128" spans="8:9" ht="15" customHeight="1">
      <c r="H128" s="65"/>
      <c r="I128" s="152"/>
    </row>
    <row r="129" spans="8:9" ht="12.75" customHeight="1">
      <c r="H129" s="65"/>
      <c r="I129" s="152"/>
    </row>
    <row r="130" spans="8:9" ht="12.75">
      <c r="H130" s="65"/>
      <c r="I130" s="152"/>
    </row>
    <row r="131" spans="8:9" ht="12.75">
      <c r="H131" s="65"/>
      <c r="I131" s="152"/>
    </row>
    <row r="132" spans="8:9" ht="12.75">
      <c r="H132" s="65"/>
      <c r="I132" s="152"/>
    </row>
    <row r="133" spans="8:9" ht="12.75">
      <c r="H133" s="65"/>
      <c r="I133" s="152"/>
    </row>
    <row r="134" spans="8:9" ht="12.75">
      <c r="H134" s="65"/>
      <c r="I134" s="152"/>
    </row>
    <row r="135" spans="8:9" ht="12.75">
      <c r="H135" s="65"/>
      <c r="I135" s="152"/>
    </row>
    <row r="136" spans="8:9" ht="12" customHeight="1">
      <c r="H136" s="65"/>
      <c r="I136" s="152"/>
    </row>
    <row r="137" spans="8:9" ht="13.5" customHeight="1">
      <c r="H137" s="65"/>
      <c r="I137" s="152"/>
    </row>
    <row r="138" ht="12.75">
      <c r="I138" s="47"/>
    </row>
    <row r="152" ht="12.75">
      <c r="L152" s="3"/>
    </row>
    <row r="161" ht="12.75">
      <c r="J161" s="3"/>
    </row>
    <row r="172" ht="12.75">
      <c r="J172" s="3"/>
    </row>
    <row r="175" ht="14.25" customHeight="1"/>
    <row r="182" ht="15" customHeight="1"/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N25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9.75390625" style="0" customWidth="1"/>
    <col min="3" max="3" width="8.75390625" style="0" customWidth="1"/>
    <col min="5" max="10" width="8.75390625" style="0" customWidth="1"/>
  </cols>
  <sheetData>
    <row r="5" ht="15">
      <c r="A5" s="104" t="s">
        <v>456</v>
      </c>
    </row>
    <row r="7" spans="1:11" ht="12.75">
      <c r="A7" s="3" t="s">
        <v>67</v>
      </c>
      <c r="K7" s="3"/>
    </row>
    <row r="8" ht="12" customHeight="1">
      <c r="A8" t="s">
        <v>548</v>
      </c>
    </row>
    <row r="9" ht="12.75">
      <c r="A9" t="s">
        <v>549</v>
      </c>
    </row>
    <row r="10" spans="1:10" ht="12.75">
      <c r="A10" t="s">
        <v>68</v>
      </c>
      <c r="J10" s="77" t="s">
        <v>422</v>
      </c>
    </row>
    <row r="11" spans="1:10" ht="12.75">
      <c r="A11" s="13" t="s">
        <v>226</v>
      </c>
      <c r="J11" s="46" t="s">
        <v>312</v>
      </c>
    </row>
    <row r="12" spans="1:10" ht="22.5">
      <c r="A12" s="20" t="s">
        <v>1202</v>
      </c>
      <c r="B12" s="20" t="s">
        <v>965</v>
      </c>
      <c r="C12" s="20" t="s">
        <v>966</v>
      </c>
      <c r="D12" s="20" t="s">
        <v>967</v>
      </c>
      <c r="E12" s="20" t="s">
        <v>984</v>
      </c>
      <c r="F12" s="20" t="s">
        <v>985</v>
      </c>
      <c r="G12" s="20" t="s">
        <v>989</v>
      </c>
      <c r="H12" s="20" t="s">
        <v>986</v>
      </c>
      <c r="I12" s="20" t="s">
        <v>987</v>
      </c>
      <c r="J12" s="221" t="s">
        <v>964</v>
      </c>
    </row>
    <row r="13" spans="1:10" ht="12.75">
      <c r="A13" s="25" t="s">
        <v>517</v>
      </c>
      <c r="B13" s="137">
        <v>85</v>
      </c>
      <c r="C13" s="137">
        <v>158</v>
      </c>
      <c r="D13" s="137">
        <v>261</v>
      </c>
      <c r="E13" s="137">
        <v>302</v>
      </c>
      <c r="F13" s="137">
        <v>282</v>
      </c>
      <c r="G13" s="137">
        <v>414</v>
      </c>
      <c r="H13" s="137">
        <v>468</v>
      </c>
      <c r="I13" s="137">
        <v>510</v>
      </c>
      <c r="J13" s="137">
        <f>SUM(B13:I13)</f>
        <v>2480</v>
      </c>
    </row>
    <row r="14" spans="1:10" ht="12.75">
      <c r="A14" s="21" t="s">
        <v>518</v>
      </c>
      <c r="B14" s="137">
        <v>76</v>
      </c>
      <c r="C14" s="137">
        <v>143</v>
      </c>
      <c r="D14" s="137">
        <v>231</v>
      </c>
      <c r="E14" s="137">
        <v>268</v>
      </c>
      <c r="F14" s="137">
        <v>245</v>
      </c>
      <c r="G14" s="137">
        <v>371</v>
      </c>
      <c r="H14" s="137">
        <v>443</v>
      </c>
      <c r="I14" s="137">
        <v>475</v>
      </c>
      <c r="J14" s="137">
        <f aca="true" t="shared" si="0" ref="J14:J24">SUM(B14:I14)</f>
        <v>2252</v>
      </c>
    </row>
    <row r="15" spans="1:10" ht="12.75">
      <c r="A15" s="21" t="s">
        <v>519</v>
      </c>
      <c r="B15" s="137">
        <v>68</v>
      </c>
      <c r="C15" s="137">
        <v>144</v>
      </c>
      <c r="D15" s="137">
        <v>240</v>
      </c>
      <c r="E15" s="137">
        <v>307</v>
      </c>
      <c r="F15" s="137">
        <v>275</v>
      </c>
      <c r="G15" s="137">
        <v>379</v>
      </c>
      <c r="H15" s="137">
        <v>465</v>
      </c>
      <c r="I15" s="137">
        <v>479</v>
      </c>
      <c r="J15" s="137">
        <f t="shared" si="0"/>
        <v>2357</v>
      </c>
    </row>
    <row r="16" spans="1:10" ht="12.75">
      <c r="A16" s="21" t="s">
        <v>520</v>
      </c>
      <c r="B16" s="137">
        <v>332</v>
      </c>
      <c r="C16" s="137">
        <v>438</v>
      </c>
      <c r="D16" s="137">
        <v>665</v>
      </c>
      <c r="E16" s="137">
        <v>667</v>
      </c>
      <c r="F16" s="137">
        <v>735</v>
      </c>
      <c r="G16" s="137">
        <v>727</v>
      </c>
      <c r="H16" s="137">
        <v>1061</v>
      </c>
      <c r="I16" s="137">
        <v>990</v>
      </c>
      <c r="J16" s="137">
        <f t="shared" si="0"/>
        <v>5615</v>
      </c>
    </row>
    <row r="17" spans="1:10" ht="12.75">
      <c r="A17" s="21" t="s">
        <v>521</v>
      </c>
      <c r="B17" s="137">
        <v>240</v>
      </c>
      <c r="C17" s="137">
        <v>344</v>
      </c>
      <c r="D17" s="137">
        <v>537</v>
      </c>
      <c r="E17" s="137">
        <v>550</v>
      </c>
      <c r="F17" s="137">
        <v>646</v>
      </c>
      <c r="G17" s="137">
        <v>684</v>
      </c>
      <c r="H17" s="137">
        <v>943</v>
      </c>
      <c r="I17" s="137">
        <v>855</v>
      </c>
      <c r="J17" s="137">
        <f t="shared" si="0"/>
        <v>4799</v>
      </c>
    </row>
    <row r="18" spans="1:10" ht="12.75">
      <c r="A18" s="21" t="s">
        <v>522</v>
      </c>
      <c r="B18" s="137">
        <v>199</v>
      </c>
      <c r="C18" s="137">
        <v>287</v>
      </c>
      <c r="D18" s="137">
        <v>464</v>
      </c>
      <c r="E18" s="137">
        <v>496</v>
      </c>
      <c r="F18" s="137">
        <v>553</v>
      </c>
      <c r="G18" s="137">
        <v>648</v>
      </c>
      <c r="H18" s="137">
        <v>872</v>
      </c>
      <c r="I18" s="137">
        <v>791</v>
      </c>
      <c r="J18" s="137">
        <f t="shared" si="0"/>
        <v>4310</v>
      </c>
    </row>
    <row r="19" spans="1:10" ht="12.75">
      <c r="A19" s="21" t="s">
        <v>523</v>
      </c>
      <c r="B19" s="137">
        <v>182</v>
      </c>
      <c r="C19" s="137">
        <v>271</v>
      </c>
      <c r="D19" s="137">
        <v>442</v>
      </c>
      <c r="E19" s="137">
        <v>461</v>
      </c>
      <c r="F19" s="137">
        <v>509</v>
      </c>
      <c r="G19" s="137">
        <v>644</v>
      </c>
      <c r="H19" s="137">
        <v>844</v>
      </c>
      <c r="I19" s="137">
        <v>793</v>
      </c>
      <c r="J19" s="137">
        <f t="shared" si="0"/>
        <v>4146</v>
      </c>
    </row>
    <row r="20" spans="1:10" ht="12.75">
      <c r="A20" s="21" t="s">
        <v>524</v>
      </c>
      <c r="B20" s="137">
        <v>150</v>
      </c>
      <c r="C20" s="137">
        <v>257</v>
      </c>
      <c r="D20" s="137">
        <v>395</v>
      </c>
      <c r="E20" s="137">
        <v>426</v>
      </c>
      <c r="F20" s="137">
        <v>450</v>
      </c>
      <c r="G20" s="137">
        <v>629</v>
      </c>
      <c r="H20" s="137">
        <v>841</v>
      </c>
      <c r="I20" s="137">
        <v>757</v>
      </c>
      <c r="J20" s="137">
        <f t="shared" si="0"/>
        <v>3905</v>
      </c>
    </row>
    <row r="21" spans="1:10" ht="12.75">
      <c r="A21" s="21" t="s">
        <v>525</v>
      </c>
      <c r="B21" s="137">
        <v>144</v>
      </c>
      <c r="C21" s="137">
        <v>250</v>
      </c>
      <c r="D21" s="137">
        <v>377</v>
      </c>
      <c r="E21" s="137">
        <v>390</v>
      </c>
      <c r="F21" s="137">
        <v>393</v>
      </c>
      <c r="G21" s="137">
        <v>576</v>
      </c>
      <c r="H21" s="137">
        <v>793</v>
      </c>
      <c r="I21" s="137">
        <v>737</v>
      </c>
      <c r="J21" s="137">
        <f t="shared" si="0"/>
        <v>3660</v>
      </c>
    </row>
    <row r="22" spans="1:10" ht="12.75">
      <c r="A22" s="21" t="s">
        <v>526</v>
      </c>
      <c r="B22" s="137">
        <v>120</v>
      </c>
      <c r="C22" s="137">
        <v>215</v>
      </c>
      <c r="D22" s="137">
        <v>341</v>
      </c>
      <c r="E22" s="137">
        <v>359</v>
      </c>
      <c r="F22" s="137">
        <v>343</v>
      </c>
      <c r="G22" s="137">
        <v>521</v>
      </c>
      <c r="H22" s="137">
        <v>732</v>
      </c>
      <c r="I22" s="137">
        <v>684</v>
      </c>
      <c r="J22" s="137">
        <f t="shared" si="0"/>
        <v>3315</v>
      </c>
    </row>
    <row r="23" spans="1:10" ht="12.75">
      <c r="A23" s="21" t="s">
        <v>527</v>
      </c>
      <c r="B23" s="137">
        <v>110</v>
      </c>
      <c r="C23" s="137">
        <v>177</v>
      </c>
      <c r="D23" s="137">
        <v>281</v>
      </c>
      <c r="E23" s="137">
        <v>313</v>
      </c>
      <c r="F23" s="137">
        <v>296</v>
      </c>
      <c r="G23" s="137">
        <v>454</v>
      </c>
      <c r="H23" s="137">
        <v>669</v>
      </c>
      <c r="I23" s="137">
        <v>607</v>
      </c>
      <c r="J23" s="137">
        <f t="shared" si="0"/>
        <v>2907</v>
      </c>
    </row>
    <row r="24" spans="1:10" ht="12.75">
      <c r="A24" s="25" t="s">
        <v>528</v>
      </c>
      <c r="B24" s="137">
        <v>86</v>
      </c>
      <c r="C24" s="137">
        <v>139</v>
      </c>
      <c r="D24" s="137">
        <v>235</v>
      </c>
      <c r="E24" s="137">
        <v>255</v>
      </c>
      <c r="F24" s="137">
        <v>218</v>
      </c>
      <c r="G24" s="137">
        <v>332</v>
      </c>
      <c r="H24" s="137">
        <v>509</v>
      </c>
      <c r="I24" s="137">
        <v>478</v>
      </c>
      <c r="J24" s="137">
        <f t="shared" si="0"/>
        <v>2252</v>
      </c>
    </row>
    <row r="25" spans="1:10" ht="12.75">
      <c r="A25" s="36" t="s">
        <v>596</v>
      </c>
      <c r="B25" s="215">
        <f>AVERAGE(B13:B24)</f>
        <v>149.33333333333334</v>
      </c>
      <c r="C25" s="215">
        <f aca="true" t="shared" si="1" ref="C25:J25">AVERAGE(C13:C24)</f>
        <v>235.25</v>
      </c>
      <c r="D25" s="215">
        <f t="shared" si="1"/>
        <v>372.4166666666667</v>
      </c>
      <c r="E25" s="215">
        <f t="shared" si="1"/>
        <v>399.5</v>
      </c>
      <c r="F25" s="215">
        <f t="shared" si="1"/>
        <v>412.0833333333333</v>
      </c>
      <c r="G25" s="215">
        <f t="shared" si="1"/>
        <v>531.5833333333334</v>
      </c>
      <c r="H25" s="215">
        <f t="shared" si="1"/>
        <v>720</v>
      </c>
      <c r="I25" s="215">
        <f t="shared" si="1"/>
        <v>679.6666666666666</v>
      </c>
      <c r="J25" s="215">
        <f t="shared" si="1"/>
        <v>3499.8333333333335</v>
      </c>
    </row>
    <row r="26" spans="1:10" ht="12.75">
      <c r="A26" s="21" t="s">
        <v>473</v>
      </c>
      <c r="B26" s="37">
        <f aca="true" t="shared" si="2" ref="B26:J26">1-(B24/B16)</f>
        <v>0.7409638554216867</v>
      </c>
      <c r="C26" s="37">
        <f t="shared" si="2"/>
        <v>0.682648401826484</v>
      </c>
      <c r="D26" s="37">
        <f t="shared" si="2"/>
        <v>0.6466165413533835</v>
      </c>
      <c r="E26" s="37">
        <f t="shared" si="2"/>
        <v>0.6176911544227885</v>
      </c>
      <c r="F26" s="37">
        <f t="shared" si="2"/>
        <v>0.7034013605442178</v>
      </c>
      <c r="G26" s="37">
        <f t="shared" si="2"/>
        <v>0.5433287482806053</v>
      </c>
      <c r="H26" s="37">
        <f t="shared" si="2"/>
        <v>0.5202639019792649</v>
      </c>
      <c r="I26" s="37">
        <f t="shared" si="2"/>
        <v>0.5171717171717172</v>
      </c>
      <c r="J26" s="37">
        <f t="shared" si="2"/>
        <v>0.5989314336598397</v>
      </c>
    </row>
    <row r="27" spans="1:10" ht="12.75">
      <c r="A27" s="56"/>
      <c r="J27" s="24" t="s">
        <v>611</v>
      </c>
    </row>
    <row r="28" ht="12.75">
      <c r="A28" s="3" t="s">
        <v>1157</v>
      </c>
    </row>
    <row r="29" ht="12.75">
      <c r="A29" s="4" t="s">
        <v>550</v>
      </c>
    </row>
    <row r="30" ht="12.75">
      <c r="A30" t="s">
        <v>551</v>
      </c>
    </row>
    <row r="31" ht="12.75">
      <c r="A31" t="s">
        <v>563</v>
      </c>
    </row>
    <row r="32" spans="1:8" ht="12.75">
      <c r="A32" t="s">
        <v>552</v>
      </c>
      <c r="H32" s="78" t="s">
        <v>421</v>
      </c>
    </row>
    <row r="36" ht="12.75">
      <c r="K36" s="3"/>
    </row>
    <row r="56" ht="12.75">
      <c r="J56" s="77" t="s">
        <v>423</v>
      </c>
    </row>
    <row r="57" spans="1:10" ht="12.75">
      <c r="A57" s="13" t="s">
        <v>227</v>
      </c>
      <c r="J57" s="46" t="s">
        <v>312</v>
      </c>
    </row>
    <row r="58" spans="1:10" ht="22.5">
      <c r="A58" s="20" t="s">
        <v>1202</v>
      </c>
      <c r="B58" s="20" t="s">
        <v>965</v>
      </c>
      <c r="C58" s="20" t="s">
        <v>966</v>
      </c>
      <c r="D58" s="20" t="s">
        <v>967</v>
      </c>
      <c r="E58" s="20" t="s">
        <v>984</v>
      </c>
      <c r="F58" s="20" t="s">
        <v>985</v>
      </c>
      <c r="G58" s="20" t="s">
        <v>989</v>
      </c>
      <c r="H58" s="20" t="s">
        <v>986</v>
      </c>
      <c r="I58" s="20" t="s">
        <v>987</v>
      </c>
      <c r="J58" s="221" t="s">
        <v>964</v>
      </c>
    </row>
    <row r="59" spans="1:10" ht="12.75">
      <c r="A59" s="25" t="s">
        <v>517</v>
      </c>
      <c r="B59" s="137">
        <v>14</v>
      </c>
      <c r="C59" s="137">
        <v>27</v>
      </c>
      <c r="D59" s="137">
        <v>34</v>
      </c>
      <c r="E59" s="137">
        <v>55</v>
      </c>
      <c r="F59" s="137">
        <v>44</v>
      </c>
      <c r="G59" s="137">
        <v>65</v>
      </c>
      <c r="H59" s="137">
        <v>70</v>
      </c>
      <c r="I59" s="137">
        <v>72</v>
      </c>
      <c r="J59" s="137">
        <f>SUM(B59:I59)</f>
        <v>381</v>
      </c>
    </row>
    <row r="60" spans="1:10" ht="12.75">
      <c r="A60" s="21" t="s">
        <v>518</v>
      </c>
      <c r="B60" s="137">
        <v>13</v>
      </c>
      <c r="C60" s="137">
        <v>23</v>
      </c>
      <c r="D60" s="137">
        <v>31</v>
      </c>
      <c r="E60" s="137">
        <v>23</v>
      </c>
      <c r="F60" s="137">
        <v>39</v>
      </c>
      <c r="G60" s="137">
        <v>45</v>
      </c>
      <c r="H60" s="137">
        <v>60</v>
      </c>
      <c r="I60" s="137">
        <v>62</v>
      </c>
      <c r="J60" s="137">
        <f aca="true" t="shared" si="3" ref="J60:J70">SUM(B60:I60)</f>
        <v>296</v>
      </c>
    </row>
    <row r="61" spans="1:10" ht="12.75">
      <c r="A61" s="21" t="s">
        <v>519</v>
      </c>
      <c r="B61" s="137">
        <v>15</v>
      </c>
      <c r="C61" s="137">
        <v>38</v>
      </c>
      <c r="D61" s="137">
        <v>66</v>
      </c>
      <c r="E61" s="137">
        <v>96</v>
      </c>
      <c r="F61" s="137">
        <v>82</v>
      </c>
      <c r="G61" s="137">
        <v>82</v>
      </c>
      <c r="H61" s="137">
        <v>107</v>
      </c>
      <c r="I61" s="137">
        <v>108</v>
      </c>
      <c r="J61" s="137">
        <f t="shared" si="3"/>
        <v>594</v>
      </c>
    </row>
    <row r="62" spans="1:10" ht="12.75">
      <c r="A62" s="21" t="s">
        <v>520</v>
      </c>
      <c r="B62" s="137">
        <v>315</v>
      </c>
      <c r="C62" s="137">
        <v>370</v>
      </c>
      <c r="D62" s="137">
        <v>564</v>
      </c>
      <c r="E62" s="137">
        <v>493</v>
      </c>
      <c r="F62" s="137">
        <v>589</v>
      </c>
      <c r="G62" s="137">
        <v>466</v>
      </c>
      <c r="H62" s="137">
        <v>764</v>
      </c>
      <c r="I62" s="137">
        <v>663</v>
      </c>
      <c r="J62" s="137">
        <f t="shared" si="3"/>
        <v>4224</v>
      </c>
    </row>
    <row r="63" spans="1:10" ht="12.75">
      <c r="A63" s="21" t="s">
        <v>521</v>
      </c>
      <c r="B63" s="137">
        <v>50</v>
      </c>
      <c r="C63" s="137">
        <v>69</v>
      </c>
      <c r="D63" s="137">
        <v>105</v>
      </c>
      <c r="E63" s="137">
        <v>71</v>
      </c>
      <c r="F63" s="137">
        <v>109</v>
      </c>
      <c r="G63" s="137">
        <v>88</v>
      </c>
      <c r="H63" s="137">
        <v>137</v>
      </c>
      <c r="I63" s="137">
        <v>99</v>
      </c>
      <c r="J63" s="137">
        <f t="shared" si="3"/>
        <v>728</v>
      </c>
    </row>
    <row r="64" spans="1:10" ht="12.75">
      <c r="A64" s="21" t="s">
        <v>522</v>
      </c>
      <c r="B64" s="137">
        <v>37</v>
      </c>
      <c r="C64" s="137">
        <v>39</v>
      </c>
      <c r="D64" s="137">
        <v>55</v>
      </c>
      <c r="E64" s="137">
        <v>63</v>
      </c>
      <c r="F64" s="137">
        <v>67</v>
      </c>
      <c r="G64" s="137">
        <v>67</v>
      </c>
      <c r="H64" s="137">
        <v>96</v>
      </c>
      <c r="I64" s="137">
        <v>86</v>
      </c>
      <c r="J64" s="137">
        <f t="shared" si="3"/>
        <v>510</v>
      </c>
    </row>
    <row r="65" spans="1:10" ht="12.75">
      <c r="A65" s="21" t="s">
        <v>523</v>
      </c>
      <c r="B65" s="137">
        <v>19</v>
      </c>
      <c r="C65" s="137">
        <v>33</v>
      </c>
      <c r="D65" s="137">
        <v>57</v>
      </c>
      <c r="E65" s="137">
        <v>41</v>
      </c>
      <c r="F65" s="137">
        <v>53</v>
      </c>
      <c r="G65" s="137">
        <v>54</v>
      </c>
      <c r="H65" s="137">
        <v>68</v>
      </c>
      <c r="I65" s="137">
        <v>79</v>
      </c>
      <c r="J65" s="137">
        <f t="shared" si="3"/>
        <v>404</v>
      </c>
    </row>
    <row r="66" spans="1:10" ht="12.75">
      <c r="A66" s="21" t="s">
        <v>524</v>
      </c>
      <c r="B66" s="137">
        <v>19</v>
      </c>
      <c r="C66" s="137">
        <v>54</v>
      </c>
      <c r="D66" s="137">
        <v>72</v>
      </c>
      <c r="E66" s="137">
        <v>64</v>
      </c>
      <c r="F66" s="137">
        <v>76</v>
      </c>
      <c r="G66" s="137">
        <v>82</v>
      </c>
      <c r="H66" s="137">
        <v>142</v>
      </c>
      <c r="I66" s="137">
        <v>100</v>
      </c>
      <c r="J66" s="137">
        <f t="shared" si="3"/>
        <v>609</v>
      </c>
    </row>
    <row r="67" spans="1:10" ht="12.75">
      <c r="A67" s="21" t="s">
        <v>525</v>
      </c>
      <c r="B67" s="137">
        <v>37</v>
      </c>
      <c r="C67" s="137">
        <v>54</v>
      </c>
      <c r="D67" s="137">
        <v>58</v>
      </c>
      <c r="E67" s="137">
        <v>47</v>
      </c>
      <c r="F67" s="137">
        <v>51</v>
      </c>
      <c r="G67" s="137">
        <v>58</v>
      </c>
      <c r="H67" s="137">
        <v>87</v>
      </c>
      <c r="I67" s="137">
        <v>93</v>
      </c>
      <c r="J67" s="137">
        <f t="shared" si="3"/>
        <v>485</v>
      </c>
    </row>
    <row r="68" spans="1:10" ht="12.75">
      <c r="A68" s="21" t="s">
        <v>526</v>
      </c>
      <c r="B68" s="137">
        <v>25</v>
      </c>
      <c r="C68" s="137">
        <v>24</v>
      </c>
      <c r="D68" s="137">
        <v>58</v>
      </c>
      <c r="E68" s="137">
        <v>31</v>
      </c>
      <c r="F68" s="137">
        <v>42</v>
      </c>
      <c r="G68" s="137">
        <v>40</v>
      </c>
      <c r="H68" s="137">
        <v>83</v>
      </c>
      <c r="I68" s="137">
        <v>72</v>
      </c>
      <c r="J68" s="137">
        <f t="shared" si="3"/>
        <v>375</v>
      </c>
    </row>
    <row r="69" spans="1:10" ht="12.75">
      <c r="A69" s="21" t="s">
        <v>527</v>
      </c>
      <c r="B69" s="137">
        <v>13</v>
      </c>
      <c r="C69" s="137">
        <v>17</v>
      </c>
      <c r="D69" s="137">
        <v>35</v>
      </c>
      <c r="E69" s="137">
        <v>32</v>
      </c>
      <c r="F69" s="137">
        <v>28</v>
      </c>
      <c r="G69" s="137">
        <v>35</v>
      </c>
      <c r="H69" s="137">
        <v>61</v>
      </c>
      <c r="I69" s="137">
        <v>42</v>
      </c>
      <c r="J69" s="137">
        <f t="shared" si="3"/>
        <v>263</v>
      </c>
    </row>
    <row r="70" spans="1:10" ht="12.75">
      <c r="A70" s="25" t="s">
        <v>528</v>
      </c>
      <c r="B70" s="137">
        <v>9</v>
      </c>
      <c r="C70" s="137">
        <v>16</v>
      </c>
      <c r="D70" s="137">
        <v>33</v>
      </c>
      <c r="E70" s="137">
        <v>15</v>
      </c>
      <c r="F70" s="137">
        <v>25</v>
      </c>
      <c r="G70" s="137">
        <v>37</v>
      </c>
      <c r="H70" s="137">
        <v>48</v>
      </c>
      <c r="I70" s="137">
        <v>47</v>
      </c>
      <c r="J70" s="137">
        <f t="shared" si="3"/>
        <v>230</v>
      </c>
    </row>
    <row r="71" spans="1:10" ht="12.75">
      <c r="A71" s="36" t="s">
        <v>596</v>
      </c>
      <c r="B71" s="205">
        <f aca="true" t="shared" si="4" ref="B71:J71">AVERAGE(B59:B70)</f>
        <v>47.166666666666664</v>
      </c>
      <c r="C71" s="205">
        <f t="shared" si="4"/>
        <v>63.666666666666664</v>
      </c>
      <c r="D71" s="205">
        <f t="shared" si="4"/>
        <v>97.33333333333333</v>
      </c>
      <c r="E71" s="205">
        <f t="shared" si="4"/>
        <v>85.91666666666667</v>
      </c>
      <c r="F71" s="205">
        <f t="shared" si="4"/>
        <v>100.41666666666667</v>
      </c>
      <c r="G71" s="205">
        <f t="shared" si="4"/>
        <v>93.25</v>
      </c>
      <c r="H71" s="205">
        <f t="shared" si="4"/>
        <v>143.58333333333334</v>
      </c>
      <c r="I71" s="205">
        <f t="shared" si="4"/>
        <v>126.91666666666667</v>
      </c>
      <c r="J71" s="205">
        <f t="shared" si="4"/>
        <v>758.25</v>
      </c>
    </row>
    <row r="72" ht="12.75">
      <c r="J72" s="24" t="s">
        <v>611</v>
      </c>
    </row>
    <row r="73" ht="12.75">
      <c r="A73" s="3" t="s">
        <v>69</v>
      </c>
    </row>
    <row r="74" ht="12.75">
      <c r="A74" t="s">
        <v>70</v>
      </c>
    </row>
    <row r="75" ht="12.75">
      <c r="A75" s="4" t="s">
        <v>564</v>
      </c>
    </row>
    <row r="76" ht="12.75">
      <c r="A76" t="s">
        <v>565</v>
      </c>
    </row>
    <row r="77" ht="12.75">
      <c r="A77" t="s">
        <v>553</v>
      </c>
    </row>
    <row r="78" ht="12.75">
      <c r="J78" s="77" t="s">
        <v>424</v>
      </c>
    </row>
    <row r="79" spans="1:10" ht="12.75">
      <c r="A79" s="13" t="s">
        <v>228</v>
      </c>
      <c r="J79" s="46" t="s">
        <v>451</v>
      </c>
    </row>
    <row r="80" spans="1:10" ht="22.5">
      <c r="A80" s="20" t="s">
        <v>1202</v>
      </c>
      <c r="B80" s="30" t="s">
        <v>965</v>
      </c>
      <c r="C80" s="30" t="s">
        <v>966</v>
      </c>
      <c r="D80" s="30" t="s">
        <v>967</v>
      </c>
      <c r="E80" s="30" t="s">
        <v>984</v>
      </c>
      <c r="F80" s="30" t="s">
        <v>985</v>
      </c>
      <c r="G80" s="30" t="s">
        <v>989</v>
      </c>
      <c r="H80" s="30" t="s">
        <v>986</v>
      </c>
      <c r="I80" s="30" t="s">
        <v>987</v>
      </c>
      <c r="J80" s="221" t="s">
        <v>964</v>
      </c>
    </row>
    <row r="81" spans="1:10" ht="12.75">
      <c r="A81" s="21" t="s">
        <v>518</v>
      </c>
      <c r="B81" s="137">
        <f aca="true" t="shared" si="5" ref="B81:J81">B13-B14+B60</f>
        <v>22</v>
      </c>
      <c r="C81" s="137">
        <f t="shared" si="5"/>
        <v>38</v>
      </c>
      <c r="D81" s="137">
        <f t="shared" si="5"/>
        <v>61</v>
      </c>
      <c r="E81" s="137">
        <f t="shared" si="5"/>
        <v>57</v>
      </c>
      <c r="F81" s="137">
        <f t="shared" si="5"/>
        <v>76</v>
      </c>
      <c r="G81" s="137">
        <f t="shared" si="5"/>
        <v>88</v>
      </c>
      <c r="H81" s="137">
        <f t="shared" si="5"/>
        <v>85</v>
      </c>
      <c r="I81" s="137">
        <f t="shared" si="5"/>
        <v>97</v>
      </c>
      <c r="J81" s="137">
        <f t="shared" si="5"/>
        <v>524</v>
      </c>
    </row>
    <row r="82" spans="1:10" ht="12.75">
      <c r="A82" s="21" t="s">
        <v>519</v>
      </c>
      <c r="B82" s="137">
        <f aca="true" t="shared" si="6" ref="B82:J82">B14-B15+B61</f>
        <v>23</v>
      </c>
      <c r="C82" s="137">
        <f t="shared" si="6"/>
        <v>37</v>
      </c>
      <c r="D82" s="137">
        <f t="shared" si="6"/>
        <v>57</v>
      </c>
      <c r="E82" s="137">
        <f t="shared" si="6"/>
        <v>57</v>
      </c>
      <c r="F82" s="137">
        <f t="shared" si="6"/>
        <v>52</v>
      </c>
      <c r="G82" s="137">
        <f t="shared" si="6"/>
        <v>74</v>
      </c>
      <c r="H82" s="137">
        <f t="shared" si="6"/>
        <v>85</v>
      </c>
      <c r="I82" s="137">
        <f t="shared" si="6"/>
        <v>104</v>
      </c>
      <c r="J82" s="137">
        <f t="shared" si="6"/>
        <v>489</v>
      </c>
    </row>
    <row r="83" spans="1:10" ht="12.75">
      <c r="A83" s="21" t="s">
        <v>520</v>
      </c>
      <c r="B83" s="137">
        <f aca="true" t="shared" si="7" ref="B83:J83">B15-B16+B62</f>
        <v>51</v>
      </c>
      <c r="C83" s="137">
        <f t="shared" si="7"/>
        <v>76</v>
      </c>
      <c r="D83" s="137">
        <f t="shared" si="7"/>
        <v>139</v>
      </c>
      <c r="E83" s="137">
        <f t="shared" si="7"/>
        <v>133</v>
      </c>
      <c r="F83" s="137">
        <f t="shared" si="7"/>
        <v>129</v>
      </c>
      <c r="G83" s="137">
        <f t="shared" si="7"/>
        <v>118</v>
      </c>
      <c r="H83" s="137">
        <f t="shared" si="7"/>
        <v>168</v>
      </c>
      <c r="I83" s="137">
        <f t="shared" si="7"/>
        <v>152</v>
      </c>
      <c r="J83" s="137">
        <f t="shared" si="7"/>
        <v>966</v>
      </c>
    </row>
    <row r="84" spans="1:10" ht="12.75">
      <c r="A84" s="21" t="s">
        <v>521</v>
      </c>
      <c r="B84" s="137">
        <f aca="true" t="shared" si="8" ref="B84:J84">B16-B17+B63</f>
        <v>142</v>
      </c>
      <c r="C84" s="137">
        <f t="shared" si="8"/>
        <v>163</v>
      </c>
      <c r="D84" s="137">
        <f t="shared" si="8"/>
        <v>233</v>
      </c>
      <c r="E84" s="137">
        <f t="shared" si="8"/>
        <v>188</v>
      </c>
      <c r="F84" s="137">
        <f t="shared" si="8"/>
        <v>198</v>
      </c>
      <c r="G84" s="137">
        <f t="shared" si="8"/>
        <v>131</v>
      </c>
      <c r="H84" s="137">
        <f t="shared" si="8"/>
        <v>255</v>
      </c>
      <c r="I84" s="137">
        <f t="shared" si="8"/>
        <v>234</v>
      </c>
      <c r="J84" s="137">
        <f t="shared" si="8"/>
        <v>1544</v>
      </c>
    </row>
    <row r="85" spans="1:10" ht="12.75">
      <c r="A85" s="21" t="s">
        <v>522</v>
      </c>
      <c r="B85" s="137">
        <f aca="true" t="shared" si="9" ref="B85:J85">B17-B18+B64</f>
        <v>78</v>
      </c>
      <c r="C85" s="137">
        <f t="shared" si="9"/>
        <v>96</v>
      </c>
      <c r="D85" s="137">
        <f t="shared" si="9"/>
        <v>128</v>
      </c>
      <c r="E85" s="137">
        <f t="shared" si="9"/>
        <v>117</v>
      </c>
      <c r="F85" s="137">
        <f t="shared" si="9"/>
        <v>160</v>
      </c>
      <c r="G85" s="137">
        <f t="shared" si="9"/>
        <v>103</v>
      </c>
      <c r="H85" s="137">
        <f t="shared" si="9"/>
        <v>167</v>
      </c>
      <c r="I85" s="137">
        <f t="shared" si="9"/>
        <v>150</v>
      </c>
      <c r="J85" s="137">
        <f t="shared" si="9"/>
        <v>999</v>
      </c>
    </row>
    <row r="86" spans="1:10" ht="12.75">
      <c r="A86" s="21" t="s">
        <v>523</v>
      </c>
      <c r="B86" s="137">
        <f aca="true" t="shared" si="10" ref="B86:J86">B18-B19+B65</f>
        <v>36</v>
      </c>
      <c r="C86" s="137">
        <f t="shared" si="10"/>
        <v>49</v>
      </c>
      <c r="D86" s="137">
        <f t="shared" si="10"/>
        <v>79</v>
      </c>
      <c r="E86" s="137">
        <f t="shared" si="10"/>
        <v>76</v>
      </c>
      <c r="F86" s="137">
        <f t="shared" si="10"/>
        <v>97</v>
      </c>
      <c r="G86" s="137">
        <f t="shared" si="10"/>
        <v>58</v>
      </c>
      <c r="H86" s="137">
        <f t="shared" si="10"/>
        <v>96</v>
      </c>
      <c r="I86" s="137">
        <f t="shared" si="10"/>
        <v>77</v>
      </c>
      <c r="J86" s="137">
        <f t="shared" si="10"/>
        <v>568</v>
      </c>
    </row>
    <row r="87" spans="1:10" ht="12.75">
      <c r="A87" s="21" t="s">
        <v>524</v>
      </c>
      <c r="B87" s="137">
        <f aca="true" t="shared" si="11" ref="B87:J87">B19-B20+B66</f>
        <v>51</v>
      </c>
      <c r="C87" s="137">
        <f t="shared" si="11"/>
        <v>68</v>
      </c>
      <c r="D87" s="137">
        <f t="shared" si="11"/>
        <v>119</v>
      </c>
      <c r="E87" s="137">
        <f t="shared" si="11"/>
        <v>99</v>
      </c>
      <c r="F87" s="137">
        <f t="shared" si="11"/>
        <v>135</v>
      </c>
      <c r="G87" s="137">
        <f t="shared" si="11"/>
        <v>97</v>
      </c>
      <c r="H87" s="137">
        <f t="shared" si="11"/>
        <v>145</v>
      </c>
      <c r="I87" s="137">
        <f t="shared" si="11"/>
        <v>136</v>
      </c>
      <c r="J87" s="137">
        <f t="shared" si="11"/>
        <v>850</v>
      </c>
    </row>
    <row r="88" spans="1:10" ht="12.75">
      <c r="A88" s="21" t="s">
        <v>525</v>
      </c>
      <c r="B88" s="137">
        <f aca="true" t="shared" si="12" ref="B88:J88">B20-B21+B67</f>
        <v>43</v>
      </c>
      <c r="C88" s="137">
        <f t="shared" si="12"/>
        <v>61</v>
      </c>
      <c r="D88" s="137">
        <f t="shared" si="12"/>
        <v>76</v>
      </c>
      <c r="E88" s="137">
        <f t="shared" si="12"/>
        <v>83</v>
      </c>
      <c r="F88" s="137">
        <f t="shared" si="12"/>
        <v>108</v>
      </c>
      <c r="G88" s="137">
        <f t="shared" si="12"/>
        <v>111</v>
      </c>
      <c r="H88" s="137">
        <f t="shared" si="12"/>
        <v>135</v>
      </c>
      <c r="I88" s="137">
        <f t="shared" si="12"/>
        <v>113</v>
      </c>
      <c r="J88" s="137">
        <f t="shared" si="12"/>
        <v>730</v>
      </c>
    </row>
    <row r="89" spans="1:10" ht="12.75">
      <c r="A89" s="21" t="s">
        <v>526</v>
      </c>
      <c r="B89" s="137">
        <f aca="true" t="shared" si="13" ref="B89:J89">B21-B22+B68</f>
        <v>49</v>
      </c>
      <c r="C89" s="137">
        <f t="shared" si="13"/>
        <v>59</v>
      </c>
      <c r="D89" s="137">
        <f t="shared" si="13"/>
        <v>94</v>
      </c>
      <c r="E89" s="137">
        <f t="shared" si="13"/>
        <v>62</v>
      </c>
      <c r="F89" s="137">
        <f t="shared" si="13"/>
        <v>92</v>
      </c>
      <c r="G89" s="137">
        <f t="shared" si="13"/>
        <v>95</v>
      </c>
      <c r="H89" s="137">
        <f t="shared" si="13"/>
        <v>144</v>
      </c>
      <c r="I89" s="137">
        <f t="shared" si="13"/>
        <v>125</v>
      </c>
      <c r="J89" s="137">
        <f t="shared" si="13"/>
        <v>720</v>
      </c>
    </row>
    <row r="90" spans="1:10" ht="12.75">
      <c r="A90" s="21" t="s">
        <v>527</v>
      </c>
      <c r="B90" s="137">
        <f aca="true" t="shared" si="14" ref="B90:J90">B22-B23+B69</f>
        <v>23</v>
      </c>
      <c r="C90" s="137">
        <f t="shared" si="14"/>
        <v>55</v>
      </c>
      <c r="D90" s="137">
        <f t="shared" si="14"/>
        <v>95</v>
      </c>
      <c r="E90" s="137">
        <f t="shared" si="14"/>
        <v>78</v>
      </c>
      <c r="F90" s="137">
        <f t="shared" si="14"/>
        <v>75</v>
      </c>
      <c r="G90" s="137">
        <f t="shared" si="14"/>
        <v>102</v>
      </c>
      <c r="H90" s="137">
        <f t="shared" si="14"/>
        <v>124</v>
      </c>
      <c r="I90" s="137">
        <f t="shared" si="14"/>
        <v>119</v>
      </c>
      <c r="J90" s="137">
        <f t="shared" si="14"/>
        <v>671</v>
      </c>
    </row>
    <row r="91" spans="1:10" ht="12.75">
      <c r="A91" s="25" t="s">
        <v>528</v>
      </c>
      <c r="B91" s="137">
        <f aca="true" t="shared" si="15" ref="B91:J91">B23-B24+B70</f>
        <v>33</v>
      </c>
      <c r="C91" s="137">
        <f t="shared" si="15"/>
        <v>54</v>
      </c>
      <c r="D91" s="137">
        <f t="shared" si="15"/>
        <v>79</v>
      </c>
      <c r="E91" s="137">
        <f t="shared" si="15"/>
        <v>73</v>
      </c>
      <c r="F91" s="137">
        <f t="shared" si="15"/>
        <v>103</v>
      </c>
      <c r="G91" s="137">
        <f t="shared" si="15"/>
        <v>159</v>
      </c>
      <c r="H91" s="137">
        <f t="shared" si="15"/>
        <v>208</v>
      </c>
      <c r="I91" s="137">
        <f t="shared" si="15"/>
        <v>176</v>
      </c>
      <c r="J91" s="137">
        <f t="shared" si="15"/>
        <v>885</v>
      </c>
    </row>
    <row r="92" spans="1:10" ht="12.75">
      <c r="A92" s="36" t="s">
        <v>596</v>
      </c>
      <c r="B92" s="205">
        <f>AVERAGE(B81:B91)</f>
        <v>50.09090909090909</v>
      </c>
      <c r="C92" s="205">
        <f aca="true" t="shared" si="16" ref="C92:J92">AVERAGE(C81:C91)</f>
        <v>68.72727272727273</v>
      </c>
      <c r="D92" s="205">
        <f t="shared" si="16"/>
        <v>105.45454545454545</v>
      </c>
      <c r="E92" s="205">
        <f t="shared" si="16"/>
        <v>93</v>
      </c>
      <c r="F92" s="205">
        <f t="shared" si="16"/>
        <v>111.36363636363636</v>
      </c>
      <c r="G92" s="205">
        <f t="shared" si="16"/>
        <v>103.27272727272727</v>
      </c>
      <c r="H92" s="205">
        <f t="shared" si="16"/>
        <v>146.54545454545453</v>
      </c>
      <c r="I92" s="205">
        <f t="shared" si="16"/>
        <v>134.8181818181818</v>
      </c>
      <c r="J92" s="205">
        <f t="shared" si="16"/>
        <v>813.2727272727273</v>
      </c>
    </row>
    <row r="93" spans="1:10" ht="12.75">
      <c r="A93" s="78" t="s">
        <v>430</v>
      </c>
      <c r="F93" s="78" t="s">
        <v>431</v>
      </c>
      <c r="J93" s="24" t="s">
        <v>611</v>
      </c>
    </row>
    <row r="111" ht="12.75">
      <c r="A111" s="3" t="s">
        <v>71</v>
      </c>
    </row>
    <row r="112" spans="1:9" ht="12.75">
      <c r="A112" t="s">
        <v>72</v>
      </c>
      <c r="I112" s="46"/>
    </row>
    <row r="113" spans="1:9" ht="12.75">
      <c r="A113" t="s">
        <v>73</v>
      </c>
      <c r="I113" s="46"/>
    </row>
    <row r="115" spans="1:10" ht="12.75">
      <c r="A115" s="13" t="s">
        <v>846</v>
      </c>
      <c r="E115" s="77" t="s">
        <v>425</v>
      </c>
      <c r="F115" s="143"/>
      <c r="G115" s="144"/>
      <c r="H115" s="142"/>
      <c r="I115" s="145"/>
      <c r="J115" s="142"/>
    </row>
    <row r="116" spans="1:10" ht="12.75">
      <c r="A116" s="120" t="s">
        <v>836</v>
      </c>
      <c r="J116" s="42"/>
    </row>
    <row r="117" spans="1:5" ht="12.75">
      <c r="A117" s="129" t="s">
        <v>472</v>
      </c>
      <c r="B117" s="269" t="s">
        <v>313</v>
      </c>
      <c r="C117" s="270"/>
      <c r="D117" s="269" t="s">
        <v>314</v>
      </c>
      <c r="E117" s="270"/>
    </row>
    <row r="118" spans="1:5" ht="12.75">
      <c r="A118" s="129"/>
      <c r="B118" s="43" t="s">
        <v>1046</v>
      </c>
      <c r="C118" s="43" t="s">
        <v>1045</v>
      </c>
      <c r="D118" s="43" t="s">
        <v>1046</v>
      </c>
      <c r="E118" s="43" t="s">
        <v>1045</v>
      </c>
    </row>
    <row r="119" spans="1:5" ht="12.75">
      <c r="A119" s="43" t="s">
        <v>481</v>
      </c>
      <c r="B119" s="153">
        <v>4402</v>
      </c>
      <c r="C119" s="165">
        <v>0.7908731584620913</v>
      </c>
      <c r="D119" s="153">
        <v>551</v>
      </c>
      <c r="E119" s="165">
        <v>0.24775179856115107</v>
      </c>
    </row>
    <row r="120" spans="1:5" ht="12.75">
      <c r="A120" s="44" t="s">
        <v>482</v>
      </c>
      <c r="B120" s="153">
        <v>300</v>
      </c>
      <c r="C120" s="165">
        <v>0.05389867049946101</v>
      </c>
      <c r="D120" s="153">
        <v>415</v>
      </c>
      <c r="E120" s="165">
        <v>0.18660071942446044</v>
      </c>
    </row>
    <row r="121" spans="1:5" ht="12.75">
      <c r="A121" s="44" t="s">
        <v>483</v>
      </c>
      <c r="B121" s="153">
        <v>149</v>
      </c>
      <c r="C121" s="165">
        <v>0.026769673014732303</v>
      </c>
      <c r="D121" s="153">
        <v>927</v>
      </c>
      <c r="E121" s="165">
        <v>0.41681654676258995</v>
      </c>
    </row>
    <row r="122" spans="1:5" ht="12.75">
      <c r="A122" s="44" t="s">
        <v>484</v>
      </c>
      <c r="B122" s="153">
        <v>130</v>
      </c>
      <c r="C122" s="165">
        <v>0.02335609054976644</v>
      </c>
      <c r="D122" s="153">
        <v>162</v>
      </c>
      <c r="E122" s="165">
        <v>0.07284172661870504</v>
      </c>
    </row>
    <row r="123" spans="1:5" ht="12.75">
      <c r="A123" s="44" t="s">
        <v>485</v>
      </c>
      <c r="B123" s="153">
        <v>562</v>
      </c>
      <c r="C123" s="165">
        <v>0.1009701760689903</v>
      </c>
      <c r="D123" s="153">
        <v>31</v>
      </c>
      <c r="E123" s="165">
        <v>0.01393884892086331</v>
      </c>
    </row>
    <row r="124" spans="1:5" ht="12.75">
      <c r="A124" s="44" t="s">
        <v>486</v>
      </c>
      <c r="B124" s="153">
        <v>23</v>
      </c>
      <c r="C124" s="165">
        <v>0.004132231404958678</v>
      </c>
      <c r="D124" s="153">
        <v>20</v>
      </c>
      <c r="E124" s="165">
        <v>0.008992805755395683</v>
      </c>
    </row>
    <row r="125" spans="1:5" ht="12.75">
      <c r="A125" s="44" t="s">
        <v>487</v>
      </c>
      <c r="B125" s="153">
        <v>0</v>
      </c>
      <c r="C125" s="165">
        <v>0</v>
      </c>
      <c r="D125" s="153">
        <v>103</v>
      </c>
      <c r="E125" s="165">
        <v>0.046312949640287766</v>
      </c>
    </row>
    <row r="126" spans="1:5" ht="12.75">
      <c r="A126" s="44" t="s">
        <v>488</v>
      </c>
      <c r="B126" s="153">
        <v>0</v>
      </c>
      <c r="C126" s="165">
        <v>0</v>
      </c>
      <c r="D126" s="153">
        <v>15</v>
      </c>
      <c r="E126" s="165">
        <v>0.006744604316546762</v>
      </c>
    </row>
    <row r="127" spans="1:5" ht="12.75">
      <c r="A127" s="55" t="s">
        <v>1047</v>
      </c>
      <c r="B127" s="168">
        <f>SUM(B123:B126)</f>
        <v>585</v>
      </c>
      <c r="C127" s="169">
        <v>0.10510240747394897</v>
      </c>
      <c r="D127" s="168">
        <v>169</v>
      </c>
      <c r="E127" s="169">
        <v>0.07598920863309352</v>
      </c>
    </row>
    <row r="128" ht="12.75">
      <c r="E128" s="24" t="s">
        <v>611</v>
      </c>
    </row>
    <row r="129" spans="1:5" ht="12.75">
      <c r="A129" s="3" t="s">
        <v>74</v>
      </c>
      <c r="E129" s="65"/>
    </row>
    <row r="130" spans="1:5" ht="12.75">
      <c r="A130" t="s">
        <v>75</v>
      </c>
      <c r="E130" s="71"/>
    </row>
    <row r="132" ht="12.75">
      <c r="A132" s="120" t="s">
        <v>1086</v>
      </c>
    </row>
    <row r="133" ht="12.75">
      <c r="A133" s="265" t="s">
        <v>1000</v>
      </c>
    </row>
    <row r="134" spans="1:3" ht="12.75">
      <c r="A134" s="141" t="s">
        <v>1085</v>
      </c>
      <c r="B134" s="150" t="s">
        <v>1031</v>
      </c>
      <c r="C134" s="150" t="s">
        <v>1035</v>
      </c>
    </row>
    <row r="135" spans="1:3" ht="12.75">
      <c r="A135" s="138">
        <v>2003</v>
      </c>
      <c r="B135" s="139">
        <v>5.095656384008853</v>
      </c>
      <c r="C135" s="139">
        <v>4.969706756233045</v>
      </c>
    </row>
    <row r="136" spans="1:3" ht="12.75">
      <c r="A136" s="138">
        <v>2004</v>
      </c>
      <c r="B136" s="139">
        <v>6.263063063063063</v>
      </c>
      <c r="C136" s="139">
        <v>3.61226293796207</v>
      </c>
    </row>
    <row r="137" spans="1:3" ht="12.75">
      <c r="A137" s="138">
        <v>2005</v>
      </c>
      <c r="B137" s="139">
        <v>6.514579759862778</v>
      </c>
      <c r="C137" s="139">
        <v>3.1296518607442976</v>
      </c>
    </row>
    <row r="138" spans="1:3" ht="12.75">
      <c r="A138" s="138">
        <v>2006</v>
      </c>
      <c r="B138" s="139">
        <v>6.299166968489677</v>
      </c>
      <c r="C138" s="139">
        <v>3.3139367816091956</v>
      </c>
    </row>
    <row r="139" spans="1:3" ht="12.75">
      <c r="A139" s="138">
        <v>2007</v>
      </c>
      <c r="B139" s="139">
        <v>6.493705035971223</v>
      </c>
      <c r="C139" s="139"/>
    </row>
    <row r="141" ht="12.75">
      <c r="A141" s="3" t="s">
        <v>554</v>
      </c>
    </row>
    <row r="142" ht="12.75">
      <c r="A142" t="s">
        <v>76</v>
      </c>
    </row>
    <row r="145" ht="12.75">
      <c r="B145" s="78" t="s">
        <v>432</v>
      </c>
    </row>
    <row r="167" ht="15">
      <c r="A167" s="104" t="s">
        <v>847</v>
      </c>
    </row>
    <row r="170" ht="12.75">
      <c r="A170" s="3" t="s">
        <v>77</v>
      </c>
    </row>
    <row r="171" ht="12.75">
      <c r="A171" t="s">
        <v>78</v>
      </c>
    </row>
    <row r="172" ht="12.75">
      <c r="A172" t="s">
        <v>556</v>
      </c>
    </row>
    <row r="173" ht="12.75">
      <c r="A173" t="s">
        <v>555</v>
      </c>
    </row>
    <row r="174" ht="12.75">
      <c r="J174" s="77" t="s">
        <v>426</v>
      </c>
    </row>
    <row r="176" spans="1:10" ht="12.75">
      <c r="A176" s="13" t="s">
        <v>229</v>
      </c>
      <c r="J176" s="46" t="s">
        <v>312</v>
      </c>
    </row>
    <row r="177" spans="1:10" ht="22.5">
      <c r="A177" s="20" t="s">
        <v>1202</v>
      </c>
      <c r="B177" s="30" t="s">
        <v>965</v>
      </c>
      <c r="C177" s="30" t="s">
        <v>966</v>
      </c>
      <c r="D177" s="30" t="s">
        <v>967</v>
      </c>
      <c r="E177" s="30" t="s">
        <v>984</v>
      </c>
      <c r="F177" s="30" t="s">
        <v>985</v>
      </c>
      <c r="G177" s="30" t="s">
        <v>989</v>
      </c>
      <c r="H177" s="30" t="s">
        <v>986</v>
      </c>
      <c r="I177" s="30" t="s">
        <v>987</v>
      </c>
      <c r="J177" s="221" t="s">
        <v>964</v>
      </c>
    </row>
    <row r="178" spans="1:10" ht="12.75">
      <c r="A178" s="25" t="s">
        <v>517</v>
      </c>
      <c r="B178" s="167">
        <v>0.027481409634658907</v>
      </c>
      <c r="C178" s="167">
        <v>0.048318042813455656</v>
      </c>
      <c r="D178" s="167">
        <v>0.05693717277486911</v>
      </c>
      <c r="E178" s="167">
        <v>0.07065980346279832</v>
      </c>
      <c r="F178" s="167">
        <v>0.06196440342781806</v>
      </c>
      <c r="G178" s="167">
        <v>0.1060179257362356</v>
      </c>
      <c r="H178" s="167">
        <v>0.088085827216262</v>
      </c>
      <c r="I178" s="167">
        <v>0.11019878997407087</v>
      </c>
      <c r="J178" s="167">
        <v>0.07377000416443572</v>
      </c>
    </row>
    <row r="179" spans="1:10" ht="12.75">
      <c r="A179" s="21" t="s">
        <v>518</v>
      </c>
      <c r="B179" s="167">
        <v>0.024571613320400906</v>
      </c>
      <c r="C179" s="167">
        <v>0.0437308868501529</v>
      </c>
      <c r="D179" s="167">
        <v>0.05039267015706806</v>
      </c>
      <c r="E179" s="167">
        <v>0.0627047262517548</v>
      </c>
      <c r="F179" s="167">
        <v>0.053834322127005056</v>
      </c>
      <c r="G179" s="167">
        <v>0.09500640204865557</v>
      </c>
      <c r="H179" s="167">
        <v>0.08338038772821381</v>
      </c>
      <c r="I179" s="167">
        <v>0.1026361279170268</v>
      </c>
      <c r="J179" s="167">
        <v>0.06698792313641501</v>
      </c>
    </row>
    <row r="180" spans="1:10" ht="12.75">
      <c r="A180" s="21" t="s">
        <v>519</v>
      </c>
      <c r="B180" s="167">
        <v>0.021985127707727127</v>
      </c>
      <c r="C180" s="167">
        <v>0.044036697247706424</v>
      </c>
      <c r="D180" s="167">
        <v>0.05235602094240838</v>
      </c>
      <c r="E180" s="167">
        <v>0.07182966775854001</v>
      </c>
      <c r="F180" s="167">
        <v>0.06042627993847506</v>
      </c>
      <c r="G180" s="167">
        <v>0.0970550576184379</v>
      </c>
      <c r="H180" s="167">
        <v>0.08752117447769622</v>
      </c>
      <c r="I180" s="167">
        <v>0.10350043215211754</v>
      </c>
      <c r="J180" s="167">
        <v>0.07011124992563508</v>
      </c>
    </row>
    <row r="181" spans="1:10" ht="12.75">
      <c r="A181" s="21" t="s">
        <v>520</v>
      </c>
      <c r="B181" s="167">
        <v>0.10733915292596186</v>
      </c>
      <c r="C181" s="167">
        <v>0.13394495412844037</v>
      </c>
      <c r="D181" s="167">
        <v>0.1450698080279232</v>
      </c>
      <c r="E181" s="167">
        <v>0.15605989705194198</v>
      </c>
      <c r="F181" s="167">
        <v>0.16150296638101516</v>
      </c>
      <c r="G181" s="167">
        <v>0.18617157490396927</v>
      </c>
      <c r="H181" s="167">
        <v>0.19969885187276493</v>
      </c>
      <c r="I181" s="167">
        <v>0.2139152981849611</v>
      </c>
      <c r="J181" s="167">
        <v>0.1670236182997204</v>
      </c>
    </row>
    <row r="182" spans="1:10" ht="12.75">
      <c r="A182" s="21" t="s">
        <v>521</v>
      </c>
      <c r="B182" s="167">
        <v>0.07759456838021339</v>
      </c>
      <c r="C182" s="167">
        <v>0.10519877675840979</v>
      </c>
      <c r="D182" s="167">
        <v>0.11714659685863875</v>
      </c>
      <c r="E182" s="167">
        <v>0.12868507253158634</v>
      </c>
      <c r="F182" s="167">
        <v>0.14194682487365415</v>
      </c>
      <c r="G182" s="167">
        <v>0.17516005121638925</v>
      </c>
      <c r="H182" s="167">
        <v>0.1774891774891775</v>
      </c>
      <c r="I182" s="167">
        <v>0.18474503025064823</v>
      </c>
      <c r="J182" s="167">
        <v>0.14275090725206735</v>
      </c>
    </row>
    <row r="183" spans="1:10" ht="12.75">
      <c r="A183" s="21" t="s">
        <v>522</v>
      </c>
      <c r="B183" s="167">
        <v>0.06433882961526026</v>
      </c>
      <c r="C183" s="167">
        <v>0.08776758409785933</v>
      </c>
      <c r="D183" s="167">
        <v>0.1012216404886562</v>
      </c>
      <c r="E183" s="167">
        <v>0.11605053813757604</v>
      </c>
      <c r="F183" s="167">
        <v>0.12151175565809712</v>
      </c>
      <c r="G183" s="167">
        <v>0.16594110115236876</v>
      </c>
      <c r="H183" s="167">
        <v>0.16412572934312064</v>
      </c>
      <c r="I183" s="167">
        <v>0.1709161624891962</v>
      </c>
      <c r="J183" s="167">
        <v>0.1282051282051282</v>
      </c>
    </row>
    <row r="184" spans="1:10" ht="12.75">
      <c r="A184" s="21" t="s">
        <v>523</v>
      </c>
      <c r="B184" s="167">
        <v>0.058842547688328486</v>
      </c>
      <c r="C184" s="167">
        <v>0.08287461773700305</v>
      </c>
      <c r="D184" s="167">
        <v>0.09642233856893542</v>
      </c>
      <c r="E184" s="167">
        <v>0.10786148806738419</v>
      </c>
      <c r="F184" s="167">
        <v>0.11184355086794111</v>
      </c>
      <c r="G184" s="167">
        <v>0.1649167733674776</v>
      </c>
      <c r="H184" s="167">
        <v>0.1588556371165067</v>
      </c>
      <c r="I184" s="167">
        <v>0.17134831460674158</v>
      </c>
      <c r="J184" s="167">
        <v>0.12332678922006068</v>
      </c>
    </row>
    <row r="185" spans="1:10" ht="12.75">
      <c r="A185" s="21" t="s">
        <v>524</v>
      </c>
      <c r="B185" s="167">
        <v>0.04849660523763336</v>
      </c>
      <c r="C185" s="167">
        <v>0.07859327217125382</v>
      </c>
      <c r="D185" s="167">
        <v>0.08616928446771378</v>
      </c>
      <c r="E185" s="167">
        <v>0.09967243799719233</v>
      </c>
      <c r="F185" s="167">
        <v>0.09887936717205009</v>
      </c>
      <c r="G185" s="167">
        <v>0.16107554417413572</v>
      </c>
      <c r="H185" s="167">
        <v>0.1582909843779409</v>
      </c>
      <c r="I185" s="167">
        <v>0.1635695764909248</v>
      </c>
      <c r="J185" s="167">
        <v>0.11615801058956511</v>
      </c>
    </row>
    <row r="186" spans="1:10" ht="12.75">
      <c r="A186" s="21" t="s">
        <v>525</v>
      </c>
      <c r="B186" s="167">
        <v>0.04655674102812803</v>
      </c>
      <c r="C186" s="167">
        <v>0.0764525993883792</v>
      </c>
      <c r="D186" s="167">
        <v>0.08224258289703316</v>
      </c>
      <c r="E186" s="167">
        <v>0.09124941506785213</v>
      </c>
      <c r="F186" s="167">
        <v>0.08635464733025709</v>
      </c>
      <c r="G186" s="167">
        <v>0.1475032010243278</v>
      </c>
      <c r="H186" s="167">
        <v>0.14925654056088838</v>
      </c>
      <c r="I186" s="167">
        <v>0.15924805531547104</v>
      </c>
      <c r="J186" s="167">
        <v>0.10887024808138497</v>
      </c>
    </row>
    <row r="187" spans="1:10" ht="12.75">
      <c r="A187" s="21" t="s">
        <v>526</v>
      </c>
      <c r="B187" s="167">
        <v>0.038797284190106696</v>
      </c>
      <c r="C187" s="167">
        <v>0.06574923547400612</v>
      </c>
      <c r="D187" s="167">
        <v>0.0743891797556719</v>
      </c>
      <c r="E187" s="167">
        <v>0.08399625643425362</v>
      </c>
      <c r="F187" s="167">
        <v>0.07536805097780708</v>
      </c>
      <c r="G187" s="167">
        <v>0.13341869398207426</v>
      </c>
      <c r="H187" s="167">
        <v>0.13777526821005082</v>
      </c>
      <c r="I187" s="167">
        <v>0.14779602420051857</v>
      </c>
      <c r="J187" s="167">
        <v>0.09860788863109049</v>
      </c>
    </row>
    <row r="188" spans="1:10" ht="12.75">
      <c r="A188" s="21" t="s">
        <v>527</v>
      </c>
      <c r="B188" s="167">
        <v>0.035564177174264466</v>
      </c>
      <c r="C188" s="167">
        <v>0.05412844036697248</v>
      </c>
      <c r="D188" s="167">
        <v>0.061300174520069806</v>
      </c>
      <c r="E188" s="167">
        <v>0.07323350491343004</v>
      </c>
      <c r="F188" s="167">
        <v>0.06504065040650407</v>
      </c>
      <c r="G188" s="167">
        <v>0.11626120358514724</v>
      </c>
      <c r="H188" s="167">
        <v>0.1259175607001694</v>
      </c>
      <c r="I188" s="167">
        <v>0.13115816767502161</v>
      </c>
      <c r="J188" s="167">
        <v>0.08647153310726396</v>
      </c>
    </row>
    <row r="189" spans="1:10" ht="12.75">
      <c r="A189" s="25" t="s">
        <v>528</v>
      </c>
      <c r="B189" s="167">
        <v>0.02780472033624313</v>
      </c>
      <c r="C189" s="167">
        <v>0.04250764525993884</v>
      </c>
      <c r="D189" s="167">
        <v>0.051265270506108206</v>
      </c>
      <c r="E189" s="167">
        <v>0.05966307908282639</v>
      </c>
      <c r="F189" s="167">
        <v>0.04790156009668205</v>
      </c>
      <c r="G189" s="167">
        <v>0.08501920614596671</v>
      </c>
      <c r="H189" s="167">
        <v>0.09580274797666102</v>
      </c>
      <c r="I189" s="167">
        <v>0.10328435609334485</v>
      </c>
      <c r="J189" s="167">
        <v>0.06698792313641501</v>
      </c>
    </row>
    <row r="190" spans="1:10" ht="12.75">
      <c r="A190" s="36" t="s">
        <v>596</v>
      </c>
      <c r="B190" s="169">
        <f>AVERAGEA(B178:B189)</f>
        <v>0.04828106476991056</v>
      </c>
      <c r="C190" s="169">
        <f>AVERAGEA(C178:C189)</f>
        <v>0.07194189602446484</v>
      </c>
      <c r="D190" s="169">
        <f aca="true" t="shared" si="17" ref="D190:J190">AVERAGEA(D178:D189)</f>
        <v>0.08124272833042466</v>
      </c>
      <c r="E190" s="169">
        <f t="shared" si="17"/>
        <v>0.09347215722976134</v>
      </c>
      <c r="F190" s="169">
        <f t="shared" si="17"/>
        <v>0.09054786493810885</v>
      </c>
      <c r="G190" s="169">
        <f t="shared" si="17"/>
        <v>0.1361288945795988</v>
      </c>
      <c r="H190" s="169">
        <f t="shared" si="17"/>
        <v>0.13551665725578768</v>
      </c>
      <c r="I190" s="169">
        <f t="shared" si="17"/>
        <v>0.1468596946125036</v>
      </c>
      <c r="J190" s="169">
        <f t="shared" si="17"/>
        <v>0.10410593531243184</v>
      </c>
    </row>
    <row r="191" spans="1:10" ht="12.75">
      <c r="A191" s="105" t="s">
        <v>48</v>
      </c>
      <c r="B191" s="211">
        <f aca="true" t="shared" si="18" ref="B191:I191">RANK(B190,$B190:$I190,1)</f>
        <v>1</v>
      </c>
      <c r="C191" s="211">
        <f t="shared" si="18"/>
        <v>2</v>
      </c>
      <c r="D191" s="211">
        <f t="shared" si="18"/>
        <v>3</v>
      </c>
      <c r="E191" s="211">
        <f t="shared" si="18"/>
        <v>5</v>
      </c>
      <c r="F191" s="211">
        <f t="shared" si="18"/>
        <v>4</v>
      </c>
      <c r="G191" s="211">
        <f t="shared" si="18"/>
        <v>7</v>
      </c>
      <c r="H191" s="211">
        <f t="shared" si="18"/>
        <v>6</v>
      </c>
      <c r="I191" s="211">
        <f t="shared" si="18"/>
        <v>8</v>
      </c>
      <c r="J191" s="212" t="s">
        <v>474</v>
      </c>
    </row>
    <row r="192" ht="12.75">
      <c r="J192" s="24" t="s">
        <v>1383</v>
      </c>
    </row>
    <row r="193" ht="12.75">
      <c r="A193" s="3" t="s">
        <v>557</v>
      </c>
    </row>
    <row r="194" ht="12.75">
      <c r="A194" t="s">
        <v>80</v>
      </c>
    </row>
    <row r="195" ht="12.75">
      <c r="A195" t="s">
        <v>81</v>
      </c>
    </row>
    <row r="196" ht="12.75">
      <c r="A196" s="4" t="s">
        <v>82</v>
      </c>
    </row>
    <row r="197" ht="12.75">
      <c r="A197" t="s">
        <v>83</v>
      </c>
    </row>
    <row r="199" ht="12.75">
      <c r="B199" s="78" t="s">
        <v>96</v>
      </c>
    </row>
    <row r="220" ht="12.75">
      <c r="J220" s="65"/>
    </row>
    <row r="222" ht="12.75">
      <c r="A222" s="3" t="s">
        <v>558</v>
      </c>
    </row>
    <row r="223" ht="12.75">
      <c r="A223" t="s">
        <v>1387</v>
      </c>
    </row>
    <row r="224" ht="12.75">
      <c r="A224" t="s">
        <v>84</v>
      </c>
    </row>
    <row r="225" ht="12.75">
      <c r="K225" s="3"/>
    </row>
    <row r="227" ht="12.75">
      <c r="F227" s="77" t="s">
        <v>427</v>
      </c>
    </row>
    <row r="228" ht="12.75">
      <c r="B228" s="13" t="s">
        <v>858</v>
      </c>
    </row>
    <row r="229" spans="2:4" ht="12.75">
      <c r="B229" s="120" t="s">
        <v>1001</v>
      </c>
      <c r="D229" s="51"/>
    </row>
    <row r="230" spans="2:6" ht="12.75">
      <c r="B230" s="52" t="s">
        <v>1202</v>
      </c>
      <c r="C230" s="53" t="s">
        <v>1030</v>
      </c>
      <c r="D230" s="53" t="s">
        <v>1043</v>
      </c>
      <c r="E230" s="53" t="s">
        <v>1087</v>
      </c>
      <c r="F230" s="53" t="s">
        <v>320</v>
      </c>
    </row>
    <row r="231" spans="2:14" ht="12.75">
      <c r="B231" s="21" t="s">
        <v>1032</v>
      </c>
      <c r="C231" s="165">
        <v>0.2816488386817288</v>
      </c>
      <c r="D231" s="165">
        <v>0.1253476729093269</v>
      </c>
      <c r="E231" s="167">
        <v>0.07360192033216556</v>
      </c>
      <c r="F231" s="167">
        <v>0.07377000416443572</v>
      </c>
      <c r="L231" s="65"/>
      <c r="M231" s="65"/>
      <c r="N231" s="65"/>
    </row>
    <row r="232" spans="2:14" ht="12.75">
      <c r="B232" s="21" t="s">
        <v>1033</v>
      </c>
      <c r="C232" s="165">
        <v>0.2679529474490986</v>
      </c>
      <c r="D232" s="165">
        <v>0.11933988503615799</v>
      </c>
      <c r="E232" s="167">
        <v>0.07172051381860646</v>
      </c>
      <c r="F232" s="167">
        <v>0.06698792313641501</v>
      </c>
      <c r="L232" s="65"/>
      <c r="M232" s="65"/>
      <c r="N232" s="65"/>
    </row>
    <row r="233" spans="2:14" ht="12.75">
      <c r="B233" s="21" t="s">
        <v>1034</v>
      </c>
      <c r="C233" s="165">
        <v>0.2568562764503982</v>
      </c>
      <c r="D233" s="165">
        <v>0.12701650287409605</v>
      </c>
      <c r="E233" s="167">
        <v>0.0837874659400545</v>
      </c>
      <c r="F233" s="167">
        <v>0.07011124992563508</v>
      </c>
      <c r="L233" s="65"/>
      <c r="M233" s="65"/>
      <c r="N233" s="65"/>
    </row>
    <row r="234" spans="2:14" ht="12.75">
      <c r="B234" s="21" t="s">
        <v>1035</v>
      </c>
      <c r="C234" s="165">
        <v>0.26741977406777967</v>
      </c>
      <c r="D234" s="165">
        <v>0.2379751529760801</v>
      </c>
      <c r="E234" s="167">
        <v>0.21808096535616972</v>
      </c>
      <c r="F234" s="167">
        <v>0.1670236182997204</v>
      </c>
      <c r="L234" s="65"/>
      <c r="M234" s="65"/>
      <c r="N234" s="65"/>
    </row>
    <row r="235" spans="2:14" ht="12.75">
      <c r="B235" s="21" t="s">
        <v>1036</v>
      </c>
      <c r="C235" s="165">
        <v>0.24542637208837348</v>
      </c>
      <c r="D235" s="165">
        <v>0.21809753384016317</v>
      </c>
      <c r="E235" s="167">
        <v>0.19855326326715972</v>
      </c>
      <c r="F235" s="167">
        <v>0.14275090725206735</v>
      </c>
      <c r="L235" s="65"/>
      <c r="M235" s="65"/>
      <c r="N235" s="65"/>
    </row>
    <row r="236" spans="2:14" ht="12.75">
      <c r="B236" s="21" t="s">
        <v>1037</v>
      </c>
      <c r="C236" s="165">
        <v>0.2324635942550568</v>
      </c>
      <c r="D236" s="165">
        <v>0.20756536250695345</v>
      </c>
      <c r="E236" s="167">
        <v>0.18269106007525626</v>
      </c>
      <c r="F236" s="167">
        <v>0.1282051282051282</v>
      </c>
      <c r="L236" s="65"/>
      <c r="M236" s="65"/>
      <c r="N236" s="65"/>
    </row>
    <row r="237" spans="2:14" ht="12.75">
      <c r="B237" s="21" t="s">
        <v>1038</v>
      </c>
      <c r="C237" s="165">
        <v>0.23776200473191375</v>
      </c>
      <c r="D237" s="165">
        <v>0.20979046912664565</v>
      </c>
      <c r="E237" s="167">
        <v>0.18106915790839498</v>
      </c>
      <c r="F237" s="167">
        <v>0.12332678922006068</v>
      </c>
      <c r="L237" s="65"/>
      <c r="M237" s="65"/>
      <c r="N237" s="65"/>
    </row>
    <row r="238" spans="2:14" ht="12.75">
      <c r="B238" s="21" t="s">
        <v>1039</v>
      </c>
      <c r="C238" s="165">
        <v>0.2591555866573361</v>
      </c>
      <c r="D238" s="165">
        <v>0.18212497682180603</v>
      </c>
      <c r="E238" s="167">
        <v>0.17029972752043596</v>
      </c>
      <c r="F238" s="167">
        <v>0.11615801058956511</v>
      </c>
      <c r="L238" s="65"/>
      <c r="M238" s="65"/>
      <c r="N238" s="65"/>
    </row>
    <row r="239" spans="2:14" ht="12.75">
      <c r="B239" s="21" t="s">
        <v>1040</v>
      </c>
      <c r="C239" s="165">
        <v>0.24392682195341397</v>
      </c>
      <c r="D239" s="165">
        <v>0.16873725199332468</v>
      </c>
      <c r="E239" s="167">
        <v>0.1584598417023485</v>
      </c>
      <c r="F239" s="167">
        <v>0.10887024808138497</v>
      </c>
      <c r="L239" s="65"/>
      <c r="M239" s="65"/>
      <c r="N239" s="65"/>
    </row>
    <row r="240" spans="2:14" ht="12.75">
      <c r="B240" s="21" t="s">
        <v>1041</v>
      </c>
      <c r="C240" s="165">
        <v>0.22086707321136992</v>
      </c>
      <c r="D240" s="165">
        <v>0.15549786760615614</v>
      </c>
      <c r="E240" s="167">
        <v>0.14658751784092383</v>
      </c>
      <c r="F240" s="167">
        <v>0.09860788863109049</v>
      </c>
      <c r="L240" s="65"/>
      <c r="M240" s="65"/>
      <c r="N240" s="65"/>
    </row>
    <row r="241" spans="2:14" ht="12.75">
      <c r="B241" s="21" t="s">
        <v>1042</v>
      </c>
      <c r="C241" s="209">
        <v>0.2218334499650105</v>
      </c>
      <c r="D241" s="165">
        <v>0.13358056740218802</v>
      </c>
      <c r="E241" s="167">
        <v>0.12971973530556638</v>
      </c>
      <c r="F241" s="167">
        <v>0.08647153310726396</v>
      </c>
      <c r="L241" s="65"/>
      <c r="M241" s="65"/>
      <c r="N241" s="65"/>
    </row>
    <row r="242" spans="2:14" ht="12.75">
      <c r="B242" s="21" t="s">
        <v>1031</v>
      </c>
      <c r="C242" s="165">
        <v>0.11813122729847712</v>
      </c>
      <c r="D242" s="165">
        <v>0.0884850732430929</v>
      </c>
      <c r="E242" s="167">
        <v>0.09072920721422084</v>
      </c>
      <c r="F242" s="167">
        <v>0.06698792313641501</v>
      </c>
      <c r="L242" s="65"/>
      <c r="M242" s="65"/>
      <c r="N242" s="65"/>
    </row>
    <row r="243" spans="2:14" ht="12.75">
      <c r="B243" s="36" t="s">
        <v>596</v>
      </c>
      <c r="C243" s="210">
        <f>AVERAGEA(C231:C242)</f>
        <v>0.23778699723416305</v>
      </c>
      <c r="D243" s="210">
        <f>AVERAGEA(D231:D242)</f>
        <v>0.16446319302799925</v>
      </c>
      <c r="E243" s="210">
        <f>AVERAGEA(E231:E242)</f>
        <v>0.14210836469010854</v>
      </c>
      <c r="F243" s="210">
        <f>AVERAGEA(F231:F242)</f>
        <v>0.10410593531243184</v>
      </c>
      <c r="L243" s="65"/>
      <c r="M243" s="65"/>
      <c r="N243" s="65"/>
    </row>
    <row r="244" ht="12.75">
      <c r="F244" s="24" t="s">
        <v>1383</v>
      </c>
    </row>
    <row r="246" ht="12.75">
      <c r="A246" s="3" t="s">
        <v>559</v>
      </c>
    </row>
    <row r="247" ht="12.75">
      <c r="A247" t="s">
        <v>560</v>
      </c>
    </row>
    <row r="248" ht="12.75">
      <c r="A248" t="s">
        <v>561</v>
      </c>
    </row>
    <row r="249" ht="12.75">
      <c r="A249" t="s">
        <v>566</v>
      </c>
    </row>
    <row r="250" ht="12.75">
      <c r="A250" t="s">
        <v>562</v>
      </c>
    </row>
    <row r="253" ht="12.75">
      <c r="B253" s="78" t="s">
        <v>895</v>
      </c>
    </row>
  </sheetData>
  <mergeCells count="2">
    <mergeCell ref="D117:E117"/>
    <mergeCell ref="B117:C117"/>
  </mergeCells>
  <conditionalFormatting sqref="B59:J70">
    <cfRule type="cellIs" priority="1" dxfId="0" operator="equal" stopIfTrue="1">
      <formula>MAX(B$59:B$70)</formula>
    </cfRule>
    <cfRule type="cellIs" priority="2" dxfId="1" operator="equal" stopIfTrue="1">
      <formula>MIN(B$59:B$70)</formula>
    </cfRule>
  </conditionalFormatting>
  <conditionalFormatting sqref="B13:J24">
    <cfRule type="cellIs" priority="3" dxfId="0" operator="equal" stopIfTrue="1">
      <formula>MAX(B$13:B$24)</formula>
    </cfRule>
    <cfRule type="cellIs" priority="4" dxfId="1" operator="equal" stopIfTrue="1">
      <formula>MIN(B$13:B$24)</formula>
    </cfRule>
  </conditionalFormatting>
  <conditionalFormatting sqref="B81:J91">
    <cfRule type="cellIs" priority="5" dxfId="0" operator="equal" stopIfTrue="1">
      <formula>MAX(B$81:B$91)</formula>
    </cfRule>
    <cfRule type="cellIs" priority="6" dxfId="1" operator="equal" stopIfTrue="1">
      <formula>MIN(B$81:B$91)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Jan Herich</dc:creator>
  <cp:keywords/>
  <dc:description/>
  <cp:lastModifiedBy>Herich</cp:lastModifiedBy>
  <cp:lastPrinted>2007-10-02T06:49:56Z</cp:lastPrinted>
  <dcterms:created xsi:type="dcterms:W3CDTF">2005-06-20T07:16:52Z</dcterms:created>
  <dcterms:modified xsi:type="dcterms:W3CDTF">2007-10-08T07:12:41Z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